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workbookProtection workbookPassword="CCBA" lockStructure="1"/>
  <bookViews>
    <workbookView xWindow="120" yWindow="195" windowWidth="15195" windowHeight="8010"/>
  </bookViews>
  <sheets>
    <sheet name="BCE 2013-2014" sheetId="28" r:id="rId1"/>
    <sheet name="PYG 2013-2014" sheetId="29" r:id="rId2"/>
  </sheets>
  <definedNames>
    <definedName name="_xlnm.Print_Area" localSheetId="0">'BCE 2013-2014'!$A$1:$M$54</definedName>
    <definedName name="_xlnm.Print_Area" localSheetId="1">'PYG 2013-2014'!$A$1:$N$48</definedName>
  </definedNames>
  <calcPr calcId="145621"/>
</workbook>
</file>

<file path=xl/calcChain.xml><?xml version="1.0" encoding="utf-8"?>
<calcChain xmlns="http://schemas.openxmlformats.org/spreadsheetml/2006/main">
  <c r="F13" i="28" l="1"/>
  <c r="D13" i="28"/>
  <c r="E35" i="28" l="1"/>
  <c r="E26" i="28"/>
  <c r="N35" i="29"/>
  <c r="N34" i="29"/>
  <c r="N33" i="29"/>
  <c r="L35" i="29"/>
  <c r="L34" i="29"/>
  <c r="L33" i="29"/>
  <c r="N29" i="29"/>
  <c r="N28" i="29"/>
  <c r="L29" i="29"/>
  <c r="L28" i="29"/>
  <c r="N24" i="29"/>
  <c r="N23" i="29"/>
  <c r="N22" i="29"/>
  <c r="N21" i="29"/>
  <c r="N20" i="29"/>
  <c r="N19" i="29"/>
  <c r="N18" i="29"/>
  <c r="N17" i="29"/>
  <c r="N16" i="29"/>
  <c r="N15" i="29"/>
  <c r="N14" i="29"/>
  <c r="N13" i="29"/>
  <c r="N12" i="29"/>
  <c r="L24" i="29"/>
  <c r="L23" i="29"/>
  <c r="L22" i="29"/>
  <c r="L21" i="29"/>
  <c r="L20" i="29"/>
  <c r="L19" i="29"/>
  <c r="L18" i="29"/>
  <c r="L17" i="29"/>
  <c r="L16" i="29"/>
  <c r="L15" i="29"/>
  <c r="L14" i="29"/>
  <c r="L13" i="29"/>
  <c r="L12" i="29"/>
  <c r="G26" i="29"/>
  <c r="D26" i="29"/>
  <c r="G21" i="29"/>
  <c r="D21" i="29"/>
  <c r="G18" i="29"/>
  <c r="G17" i="29"/>
  <c r="G16" i="29"/>
  <c r="D18" i="29"/>
  <c r="D17" i="29"/>
  <c r="D16" i="29"/>
  <c r="G12" i="29"/>
  <c r="D12" i="29"/>
  <c r="M36" i="29"/>
  <c r="M30" i="29"/>
  <c r="M25" i="29"/>
  <c r="K35" i="29"/>
  <c r="K34" i="29"/>
  <c r="K30" i="29"/>
  <c r="K25" i="29"/>
  <c r="F27" i="29"/>
  <c r="F19" i="29"/>
  <c r="F13" i="29"/>
  <c r="C26" i="29"/>
  <c r="C27" i="29" s="1"/>
  <c r="C17" i="29"/>
  <c r="C19" i="29" s="1"/>
  <c r="C13" i="29"/>
  <c r="M44" i="28"/>
  <c r="M43" i="28"/>
  <c r="M42" i="28"/>
  <c r="K44" i="28"/>
  <c r="K43" i="28"/>
  <c r="K42" i="28"/>
  <c r="M35" i="28"/>
  <c r="K31" i="28"/>
  <c r="M27" i="28"/>
  <c r="K27" i="28"/>
  <c r="M23" i="28"/>
  <c r="M22" i="28"/>
  <c r="M21" i="28"/>
  <c r="M20" i="28"/>
  <c r="K22" i="28"/>
  <c r="K21" i="28"/>
  <c r="K20" i="28"/>
  <c r="K18" i="28"/>
  <c r="K14" i="28"/>
  <c r="K13" i="28"/>
  <c r="L36" i="28"/>
  <c r="L31" i="28"/>
  <c r="L32" i="28" s="1"/>
  <c r="L28" i="28"/>
  <c r="L19" i="28"/>
  <c r="M19" i="28" s="1"/>
  <c r="L18" i="28"/>
  <c r="L15" i="28"/>
  <c r="J36" i="28"/>
  <c r="J32" i="28"/>
  <c r="J28" i="28"/>
  <c r="J23" i="28"/>
  <c r="K23" i="28" s="1"/>
  <c r="K19" i="28"/>
  <c r="J15" i="28"/>
  <c r="E46" i="28"/>
  <c r="F45" i="28"/>
  <c r="F46" i="28" s="1"/>
  <c r="D45" i="28"/>
  <c r="D46" i="28" s="1"/>
  <c r="E42" i="28"/>
  <c r="F41" i="28"/>
  <c r="F40" i="28"/>
  <c r="D41" i="28"/>
  <c r="D40" i="28"/>
  <c r="E37" i="28"/>
  <c r="F36" i="28"/>
  <c r="F32" i="28"/>
  <c r="F35" i="28"/>
  <c r="F34" i="28"/>
  <c r="F33" i="28"/>
  <c r="F31" i="28"/>
  <c r="F30" i="28"/>
  <c r="F29" i="28"/>
  <c r="D36" i="28"/>
  <c r="D32" i="28"/>
  <c r="D35" i="28"/>
  <c r="D34" i="28"/>
  <c r="D33" i="28"/>
  <c r="D31" i="28"/>
  <c r="D30" i="28"/>
  <c r="D29" i="28"/>
  <c r="F25" i="28"/>
  <c r="F26" i="28" s="1"/>
  <c r="D25" i="28"/>
  <c r="D26" i="28" s="1"/>
  <c r="F21" i="28"/>
  <c r="F20" i="28"/>
  <c r="F19" i="28"/>
  <c r="F18" i="28"/>
  <c r="F17" i="28"/>
  <c r="F16" i="28"/>
  <c r="F15" i="28"/>
  <c r="F14" i="28"/>
  <c r="E22" i="28"/>
  <c r="D21" i="28"/>
  <c r="D20" i="28"/>
  <c r="D19" i="28"/>
  <c r="D18" i="28"/>
  <c r="D17" i="28"/>
  <c r="D16" i="28"/>
  <c r="F23" i="29" l="1"/>
  <c r="F29" i="29" s="1"/>
  <c r="M38" i="29" s="1"/>
  <c r="L45" i="28" s="1"/>
  <c r="L46" i="28" s="1"/>
  <c r="F22" i="28"/>
  <c r="D42" i="28"/>
  <c r="F42" i="28"/>
  <c r="M31" i="28"/>
  <c r="D37" i="28"/>
  <c r="F37" i="28"/>
  <c r="L24" i="28"/>
  <c r="M18" i="28"/>
  <c r="C23" i="29"/>
  <c r="C29" i="29" s="1"/>
  <c r="K36" i="29"/>
  <c r="J24" i="28"/>
  <c r="J38" i="28" s="1"/>
  <c r="L38" i="28"/>
  <c r="K38" i="29" l="1"/>
  <c r="J45" i="28" s="1"/>
  <c r="L48" i="28"/>
  <c r="M45" i="28"/>
  <c r="F48" i="28"/>
  <c r="K45" i="28" l="1"/>
  <c r="J46" i="28"/>
  <c r="J48" i="28" s="1"/>
  <c r="C15" i="28"/>
  <c r="D15" i="28" s="1"/>
  <c r="N30" i="29" l="1"/>
  <c r="L30" i="29"/>
  <c r="N36" i="29"/>
  <c r="N25" i="29"/>
  <c r="G27" i="29"/>
  <c r="G19" i="29"/>
  <c r="G13" i="29"/>
  <c r="M36" i="28"/>
  <c r="K36" i="28"/>
  <c r="M32" i="28"/>
  <c r="M28" i="28"/>
  <c r="M24" i="28"/>
  <c r="M15" i="28"/>
  <c r="E48" i="28"/>
  <c r="L49" i="28" s="1"/>
  <c r="M38" i="28" l="1"/>
  <c r="G23" i="29"/>
  <c r="G29" i="29" s="1"/>
  <c r="N38" i="29" s="1"/>
  <c r="L36" i="29"/>
  <c r="D27" i="29"/>
  <c r="L25" i="29"/>
  <c r="D19" i="29"/>
  <c r="D13" i="29"/>
  <c r="C46" i="28"/>
  <c r="C42" i="28"/>
  <c r="C37" i="28"/>
  <c r="K32" i="28"/>
  <c r="K28" i="28"/>
  <c r="C26" i="28"/>
  <c r="K24" i="28"/>
  <c r="K15" i="28"/>
  <c r="C14" i="28"/>
  <c r="D23" i="29" l="1"/>
  <c r="D29" i="29" s="1"/>
  <c r="L38" i="29" s="1"/>
  <c r="C22" i="28"/>
  <c r="D14" i="28"/>
  <c r="D22" i="28" s="1"/>
  <c r="D48" i="28" s="1"/>
  <c r="K38" i="28"/>
  <c r="M46" i="28"/>
  <c r="M48" i="28" s="1"/>
  <c r="M49" i="28" s="1"/>
  <c r="C48" i="28"/>
  <c r="J49" i="28" s="1"/>
  <c r="K46" i="28" l="1"/>
  <c r="K48" i="28" s="1"/>
  <c r="K49" i="28" s="1"/>
</calcChain>
</file>

<file path=xl/sharedStrings.xml><?xml version="1.0" encoding="utf-8"?>
<sst xmlns="http://schemas.openxmlformats.org/spreadsheetml/2006/main" count="137" uniqueCount="114">
  <si>
    <t>IPS MEDCARE DE COLOMBIA S.A.S.</t>
  </si>
  <si>
    <t xml:space="preserve"> </t>
  </si>
  <si>
    <t>NIT. 900.257.281-1</t>
  </si>
  <si>
    <t>BALANCE GENERAL</t>
  </si>
  <si>
    <t>ACTIVO</t>
  </si>
  <si>
    <t>Caja</t>
  </si>
  <si>
    <t>Bancos</t>
  </si>
  <si>
    <t>Deudores Clientes</t>
  </si>
  <si>
    <t>Anticipo de Impuestos</t>
  </si>
  <si>
    <t>Deudores Varios</t>
  </si>
  <si>
    <t>PROP. PLANTA Y EQUIPO</t>
  </si>
  <si>
    <t>Equipo Medico cientifico</t>
  </si>
  <si>
    <t>Depreciación Acumulada</t>
  </si>
  <si>
    <t>TOTAL PROP PTA Y EQUIPO</t>
  </si>
  <si>
    <t>OTROS ACTIVOS</t>
  </si>
  <si>
    <t>Diferidos</t>
  </si>
  <si>
    <t>TOTAL OTROS ACTIVOS</t>
  </si>
  <si>
    <t>TOTAL ACTIVOS</t>
  </si>
  <si>
    <t>PASIVOS</t>
  </si>
  <si>
    <t>Proveedores</t>
  </si>
  <si>
    <t>Costos y Gastos por pagar</t>
  </si>
  <si>
    <t>Retencion</t>
  </si>
  <si>
    <t>OTROS PASIVOS</t>
  </si>
  <si>
    <t>TOTAL PASIVO</t>
  </si>
  <si>
    <t>PATRIMONIO</t>
  </si>
  <si>
    <t>Capital Social</t>
  </si>
  <si>
    <t>TOTAL PATRIMONIO</t>
  </si>
  <si>
    <t>Utilidad del Ejercicio</t>
  </si>
  <si>
    <t>TOTAL PASIVO + PATRIMONIO</t>
  </si>
  <si>
    <t>INGRESOS</t>
  </si>
  <si>
    <t>INGRESOS OPERACIONALES</t>
  </si>
  <si>
    <t>TOTAL OPERACIONALES</t>
  </si>
  <si>
    <t>INGRESOS NO OPERACIONALES</t>
  </si>
  <si>
    <t>Financieros</t>
  </si>
  <si>
    <t>Diversos</t>
  </si>
  <si>
    <t>TOTAL NO OPERACIONALES</t>
  </si>
  <si>
    <t>TOTAL INGRESOS BRUTOS</t>
  </si>
  <si>
    <t>UTILIDAD BRUTA</t>
  </si>
  <si>
    <t>GASTO DE ADMINISTRACION</t>
  </si>
  <si>
    <t>Gasto de personal</t>
  </si>
  <si>
    <t>Honorarios</t>
  </si>
  <si>
    <t>Servicios</t>
  </si>
  <si>
    <t>Gasto Legales</t>
  </si>
  <si>
    <t>Mantenimiento y Reparaciom</t>
  </si>
  <si>
    <t>Adecuacion e Instalacion</t>
  </si>
  <si>
    <t>Depreciacion</t>
  </si>
  <si>
    <t>TOTAL GASTOS ADMINISTRACION</t>
  </si>
  <si>
    <t>NO OPERACIONALES</t>
  </si>
  <si>
    <t>Gastos Diversos</t>
  </si>
  <si>
    <t>UTILIDAD NETA</t>
  </si>
  <si>
    <t>INVENTARIOS</t>
  </si>
  <si>
    <t>Medicamentos e Insumos Médicos</t>
  </si>
  <si>
    <t>Equipo de Oficina</t>
  </si>
  <si>
    <t>Licencias, Software y Marcas</t>
  </si>
  <si>
    <t>TOTAL INVENTARIOS</t>
  </si>
  <si>
    <t>Retenciones y Aportes de Nomina</t>
  </si>
  <si>
    <t>Acreedores Varios</t>
  </si>
  <si>
    <t>Salarios por Pagar</t>
  </si>
  <si>
    <t>Impuestos</t>
  </si>
  <si>
    <t>Arrendamientos</t>
  </si>
  <si>
    <t xml:space="preserve">Seguros </t>
  </si>
  <si>
    <t>Equipo de Computacion y Comunicación</t>
  </si>
  <si>
    <t>Resultados de Ejercicios Anteriores</t>
  </si>
  <si>
    <t>Devoluciones en Ventas</t>
  </si>
  <si>
    <t>Reserva Legal</t>
  </si>
  <si>
    <t>Maquinaria y Equipo</t>
  </si>
  <si>
    <t>PASIVO CORRIENTE</t>
  </si>
  <si>
    <t>TOTAL PASIVO CORRIENTE</t>
  </si>
  <si>
    <t>2.013</t>
  </si>
  <si>
    <t>Amortizaciones</t>
  </si>
  <si>
    <t>DISPONIBLE</t>
  </si>
  <si>
    <t>Impuesto al Cree</t>
  </si>
  <si>
    <t>A Diciembre 31 de 2.014</t>
  </si>
  <si>
    <t>Anticipos y Avances</t>
  </si>
  <si>
    <t>Reclamaciones</t>
  </si>
  <si>
    <t>Cuentas por Cobrar a Trabajadores</t>
  </si>
  <si>
    <t>TOTAL ACTIVO DISPONIBLE</t>
  </si>
  <si>
    <t>Terrenos</t>
  </si>
  <si>
    <t>Construcciones y Edificaciones</t>
  </si>
  <si>
    <t xml:space="preserve">Equipo de Transporte </t>
  </si>
  <si>
    <t>INTANGIBLES</t>
  </si>
  <si>
    <t>Leasing Financiero Bancolombia</t>
  </si>
  <si>
    <t>TOTAL INTANGIBLES</t>
  </si>
  <si>
    <t>OBLIGACIONES FINANCIERAS</t>
  </si>
  <si>
    <t>Credito Occiauto</t>
  </si>
  <si>
    <t>Credito Leasing Bancolombia</t>
  </si>
  <si>
    <t>TOTAL OBLIGACIONES FINANCIERAS</t>
  </si>
  <si>
    <t>Deudas con Socios o Accionistas</t>
  </si>
  <si>
    <t>IMPUESTOS GRAVAMENES Y TASAS</t>
  </si>
  <si>
    <t>TOTAL IMPUESTOS GRAVAMENES Y TASAS</t>
  </si>
  <si>
    <t>OBLIGACIONES LABORALES</t>
  </si>
  <si>
    <t>TOTAL OBLIGACIONES LABORALES</t>
  </si>
  <si>
    <t>Recuperaciones</t>
  </si>
  <si>
    <t>COSTO DE PRODUCCION</t>
  </si>
  <si>
    <t>Costo de Produccion</t>
  </si>
  <si>
    <t xml:space="preserve">TOTAL COSTO DE PRESTACION </t>
  </si>
  <si>
    <t>Gastos de Viaje</t>
  </si>
  <si>
    <t>Vigencia fiscal corriente</t>
  </si>
  <si>
    <t>Gastos Extraoirdinarios</t>
  </si>
  <si>
    <t>GASTOS</t>
  </si>
  <si>
    <t>Cuentas por Cobrar a Accionistas</t>
  </si>
  <si>
    <t>Anticipos y Avances reibidos</t>
  </si>
  <si>
    <t>Prestacion de Servicios de Salud</t>
  </si>
  <si>
    <t>Impuestos Gravamenes y Tasas</t>
  </si>
  <si>
    <t>IMPUESTO DE RENTA Y COMPLEMENTARIOS E IMPUESTO AL CREE</t>
  </si>
  <si>
    <t>TOTAL IMPTO RENTA Y CREE</t>
  </si>
  <si>
    <t>Estados Financieros Comparativos a 31 de Diciembre de 2.014 y 2.013</t>
  </si>
  <si>
    <t>En miles de pesos</t>
  </si>
  <si>
    <t>Cúcuta - Norte de Santander</t>
  </si>
  <si>
    <t>COD.</t>
  </si>
  <si>
    <t>ESTADOS DE RESULTADOS</t>
  </si>
  <si>
    <t>Estados Financieros Comparativos 01 de Enero a 31 de Diciembre de 2.014 y 2.013</t>
  </si>
  <si>
    <t>Vigilado por la Supersalud</t>
  </si>
  <si>
    <t xml:space="preserve">                                                 Vigilado por la Supersalud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</si>
</sst>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theme="0"/>
      <name val="Century Gothic"/>
      <family val="2"/>
    </font>
    <font>
      <b/>
      <sz val="10"/>
      <color rgb="FFFFC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165" fontId="4" fillId="0" borderId="0" xfId="1" applyNumberFormat="1" applyFont="1"/>
    <xf numFmtId="0" fontId="4" fillId="0" borderId="0" xfId="0" applyFont="1"/>
    <xf numFmtId="0" fontId="3" fillId="0" borderId="0" xfId="0" applyFont="1"/>
    <xf numFmtId="165" fontId="3" fillId="0" borderId="0" xfId="1" applyNumberFormat="1" applyFont="1"/>
    <xf numFmtId="165" fontId="3" fillId="0" borderId="0" xfId="1" applyNumberFormat="1" applyFont="1" applyBorder="1"/>
    <xf numFmtId="0" fontId="3" fillId="0" borderId="0" xfId="0" applyFont="1" applyAlignment="1">
      <alignment horizontal="center"/>
    </xf>
    <xf numFmtId="165" fontId="4" fillId="0" borderId="0" xfId="1" applyNumberFormat="1" applyFont="1" applyBorder="1"/>
    <xf numFmtId="0" fontId="4" fillId="0" borderId="0" xfId="0" applyFont="1" applyFill="1"/>
    <xf numFmtId="165" fontId="4" fillId="0" borderId="0" xfId="1" applyNumberFormat="1" applyFont="1" applyFill="1"/>
    <xf numFmtId="165" fontId="4" fillId="0" borderId="0" xfId="1" applyNumberFormat="1" applyFont="1" applyFill="1" applyBorder="1"/>
    <xf numFmtId="165" fontId="4" fillId="0" borderId="1" xfId="1" applyNumberFormat="1" applyFont="1" applyBorder="1"/>
    <xf numFmtId="0" fontId="5" fillId="2" borderId="0" xfId="0" applyFont="1" applyFill="1"/>
    <xf numFmtId="165" fontId="5" fillId="2" borderId="0" xfId="1" applyNumberFormat="1" applyFont="1" applyFill="1"/>
    <xf numFmtId="165" fontId="5" fillId="2" borderId="0" xfId="1" applyNumberFormat="1" applyFont="1" applyFill="1" applyBorder="1"/>
    <xf numFmtId="165" fontId="4" fillId="0" borderId="1" xfId="1" applyNumberFormat="1" applyFont="1" applyFill="1" applyBorder="1"/>
    <xf numFmtId="165" fontId="5" fillId="2" borderId="2" xfId="1" applyNumberFormat="1" applyFont="1" applyFill="1" applyBorder="1"/>
    <xf numFmtId="4" fontId="4" fillId="0" borderId="0" xfId="0" applyNumberFormat="1" applyFont="1"/>
    <xf numFmtId="0" fontId="3" fillId="0" borderId="0" xfId="0" applyFont="1" applyAlignment="1">
      <alignment horizontal="left"/>
    </xf>
    <xf numFmtId="165" fontId="3" fillId="0" borderId="0" xfId="1" applyNumberFormat="1" applyFont="1" applyAlignment="1">
      <alignment horizontal="center"/>
    </xf>
    <xf numFmtId="0" fontId="5" fillId="2" borderId="0" xfId="0" applyFont="1" applyFill="1" applyAlignment="1">
      <alignment horizontal="left"/>
    </xf>
    <xf numFmtId="165" fontId="5" fillId="2" borderId="0" xfId="0" applyNumberFormat="1" applyFont="1" applyFill="1" applyAlignment="1">
      <alignment horizontal="center"/>
    </xf>
    <xf numFmtId="165" fontId="4" fillId="0" borderId="0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5" fontId="3" fillId="0" borderId="0" xfId="1" applyNumberFormat="1" applyFont="1" applyFill="1"/>
    <xf numFmtId="4" fontId="3" fillId="0" borderId="0" xfId="0" applyNumberFormat="1" applyFont="1"/>
    <xf numFmtId="4" fontId="5" fillId="2" borderId="0" xfId="0" applyNumberFormat="1" applyFont="1" applyFill="1"/>
    <xf numFmtId="3" fontId="3" fillId="0" borderId="0" xfId="0" applyNumberFormat="1" applyFont="1" applyAlignment="1"/>
    <xf numFmtId="3" fontId="4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Alignment="1"/>
    <xf numFmtId="49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165" fontId="3" fillId="0" borderId="0" xfId="0" applyNumberFormat="1" applyFont="1"/>
    <xf numFmtId="3" fontId="3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49" fontId="3" fillId="0" borderId="0" xfId="1" applyNumberFormat="1" applyFont="1" applyFill="1" applyAlignment="1">
      <alignment horizontal="center"/>
    </xf>
    <xf numFmtId="165" fontId="5" fillId="0" borderId="0" xfId="1" applyNumberFormat="1" applyFont="1" applyFill="1" applyBorder="1"/>
    <xf numFmtId="165" fontId="3" fillId="0" borderId="0" xfId="1" applyNumberFormat="1" applyFont="1" applyFill="1" applyBorder="1"/>
    <xf numFmtId="165" fontId="5" fillId="0" borderId="0" xfId="1" applyNumberFormat="1" applyFont="1" applyFill="1"/>
    <xf numFmtId="0" fontId="3" fillId="0" borderId="0" xfId="0" applyFont="1" applyFill="1"/>
    <xf numFmtId="4" fontId="4" fillId="0" borderId="0" xfId="0" applyNumberFormat="1" applyFont="1" applyFill="1"/>
    <xf numFmtId="3" fontId="4" fillId="0" borderId="0" xfId="0" applyNumberFormat="1" applyFont="1" applyAlignment="1"/>
    <xf numFmtId="1" fontId="4" fillId="0" borderId="0" xfId="1" applyNumberFormat="1" applyFont="1"/>
    <xf numFmtId="1" fontId="4" fillId="0" borderId="0" xfId="0" applyNumberFormat="1" applyFont="1"/>
    <xf numFmtId="1" fontId="4" fillId="0" borderId="0" xfId="0" applyNumberFormat="1" applyFont="1" applyFill="1" applyAlignment="1">
      <alignment horizontal="left"/>
    </xf>
    <xf numFmtId="1" fontId="4" fillId="0" borderId="0" xfId="1" applyNumberFormat="1" applyFont="1" applyFill="1"/>
    <xf numFmtId="1" fontId="4" fillId="0" borderId="0" xfId="1" applyNumberFormat="1" applyFont="1" applyFill="1" applyBorder="1"/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" fontId="4" fillId="0" borderId="0" xfId="1" applyNumberFormat="1" applyFont="1" applyFill="1" applyAlignment="1">
      <alignment horizontal="center"/>
    </xf>
    <xf numFmtId="165" fontId="5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5">
    <cellStyle name="Millares" xfId="1" builtinId="3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1068456</xdr:colOff>
      <xdr:row>49</xdr:row>
      <xdr:rowOff>124254</xdr:rowOff>
    </xdr:from>
    <xdr:to>
      <xdr:col>12</xdr:col>
      <xdr:colOff>323022</xdr:colOff>
      <xdr:row>53</xdr:row>
      <xdr:rowOff>135850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304" y="8589080"/>
          <a:ext cx="7338392" cy="707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364435</xdr:colOff>
      <xdr:row>0</xdr:row>
      <xdr:rowOff>41413</xdr:rowOff>
    </xdr:from>
    <xdr:to>
      <xdr:col>10</xdr:col>
      <xdr:colOff>36312</xdr:colOff>
      <xdr:row>4</xdr:row>
      <xdr:rowOff>97695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6631" y="41413"/>
          <a:ext cx="2678464" cy="8017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248477</xdr:colOff>
      <xdr:row>43</xdr:row>
      <xdr:rowOff>99399</xdr:rowOff>
    </xdr:from>
    <xdr:to>
      <xdr:col>13</xdr:col>
      <xdr:colOff>306457</xdr:colOff>
      <xdr:row>47</xdr:row>
      <xdr:rowOff>110995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629" y="7595160"/>
          <a:ext cx="7338393" cy="707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1176130</xdr:colOff>
      <xdr:row>0</xdr:row>
      <xdr:rowOff>115956</xdr:rowOff>
    </xdr:from>
    <xdr:to>
      <xdr:col>13</xdr:col>
      <xdr:colOff>823159</xdr:colOff>
      <xdr:row>5</xdr:row>
      <xdr:rowOff>47999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978" y="115956"/>
          <a:ext cx="2678464" cy="801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view="pageBreakPreview" zoomScale="115" zoomScaleNormal="115" zoomScaleSheetLayoutView="115" workbookViewId="0">
      <selection activeCell="B8" sqref="B8"/>
    </sheetView>
  </sheetViews>
  <sheetFormatPr baseColWidth="10" defaultColWidth="11.42578125" defaultRowHeight="13.5" x14ac:dyDescent="0.25"/>
  <cols>
    <col min="1" max="1" width="6.5703125" style="2" customWidth="1"/>
    <col min="2" max="2" width="40.7109375" style="2" bestFit="1" customWidth="1"/>
    <col min="3" max="3" width="14.140625" style="1" hidden="1" customWidth="1"/>
    <col min="4" max="4" width="10.5703125" style="1" bestFit="1" customWidth="1"/>
    <col min="5" max="5" width="14.140625" style="1" hidden="1" customWidth="1"/>
    <col min="6" max="6" width="10.5703125" style="1" bestFit="1" customWidth="1"/>
    <col min="7" max="7" width="3.7109375" style="1" customWidth="1"/>
    <col min="8" max="8" width="5.85546875" style="46" bestFit="1" customWidth="1"/>
    <col min="9" max="9" width="39.28515625" style="2" bestFit="1" customWidth="1"/>
    <col min="10" max="10" width="14.140625" style="2" hidden="1" customWidth="1"/>
    <col min="11" max="11" width="10.5703125" style="2" bestFit="1" customWidth="1"/>
    <col min="12" max="12" width="14.140625" style="2" hidden="1" customWidth="1"/>
    <col min="13" max="13" width="10.85546875" style="2" customWidth="1"/>
    <col min="14" max="226" width="11.42578125" style="2"/>
    <col min="227" max="227" width="1.7109375" style="2" customWidth="1"/>
    <col min="228" max="228" width="28.5703125" style="2" customWidth="1"/>
    <col min="229" max="229" width="15.5703125" style="2" customWidth="1"/>
    <col min="230" max="230" width="19.85546875" style="2" customWidth="1"/>
    <col min="231" max="231" width="6.140625" style="2" customWidth="1"/>
    <col min="232" max="232" width="19.140625" style="2" customWidth="1"/>
    <col min="233" max="233" width="0" style="2" hidden="1" customWidth="1"/>
    <col min="234" max="234" width="6" style="2" customWidth="1"/>
    <col min="235" max="235" width="6.140625" style="2" bestFit="1" customWidth="1"/>
    <col min="236" max="236" width="23.42578125" style="2" customWidth="1"/>
    <col min="237" max="237" width="17.140625" style="2" customWidth="1"/>
    <col min="238" max="238" width="13.42578125" style="2" bestFit="1" customWidth="1"/>
    <col min="239" max="239" width="6" style="2" customWidth="1"/>
    <col min="240" max="240" width="17.85546875" style="2" customWidth="1"/>
    <col min="241" max="241" width="9.28515625" style="2" customWidth="1"/>
    <col min="242" max="482" width="11.42578125" style="2"/>
    <col min="483" max="483" width="1.7109375" style="2" customWidth="1"/>
    <col min="484" max="484" width="28.5703125" style="2" customWidth="1"/>
    <col min="485" max="485" width="15.5703125" style="2" customWidth="1"/>
    <col min="486" max="486" width="19.85546875" style="2" customWidth="1"/>
    <col min="487" max="487" width="6.140625" style="2" customWidth="1"/>
    <col min="488" max="488" width="19.140625" style="2" customWidth="1"/>
    <col min="489" max="489" width="0" style="2" hidden="1" customWidth="1"/>
    <col min="490" max="490" width="6" style="2" customWidth="1"/>
    <col min="491" max="491" width="6.140625" style="2" bestFit="1" customWidth="1"/>
    <col min="492" max="492" width="23.42578125" style="2" customWidth="1"/>
    <col min="493" max="493" width="17.140625" style="2" customWidth="1"/>
    <col min="494" max="494" width="13.42578125" style="2" bestFit="1" customWidth="1"/>
    <col min="495" max="495" width="6" style="2" customWidth="1"/>
    <col min="496" max="496" width="17.85546875" style="2" customWidth="1"/>
    <col min="497" max="497" width="9.28515625" style="2" customWidth="1"/>
    <col min="498" max="738" width="11.42578125" style="2"/>
    <col min="739" max="739" width="1.7109375" style="2" customWidth="1"/>
    <col min="740" max="740" width="28.5703125" style="2" customWidth="1"/>
    <col min="741" max="741" width="15.5703125" style="2" customWidth="1"/>
    <col min="742" max="742" width="19.85546875" style="2" customWidth="1"/>
    <col min="743" max="743" width="6.140625" style="2" customWidth="1"/>
    <col min="744" max="744" width="19.140625" style="2" customWidth="1"/>
    <col min="745" max="745" width="0" style="2" hidden="1" customWidth="1"/>
    <col min="746" max="746" width="6" style="2" customWidth="1"/>
    <col min="747" max="747" width="6.140625" style="2" bestFit="1" customWidth="1"/>
    <col min="748" max="748" width="23.42578125" style="2" customWidth="1"/>
    <col min="749" max="749" width="17.140625" style="2" customWidth="1"/>
    <col min="750" max="750" width="13.42578125" style="2" bestFit="1" customWidth="1"/>
    <col min="751" max="751" width="6" style="2" customWidth="1"/>
    <col min="752" max="752" width="17.85546875" style="2" customWidth="1"/>
    <col min="753" max="753" width="9.28515625" style="2" customWidth="1"/>
    <col min="754" max="994" width="11.42578125" style="2"/>
    <col min="995" max="995" width="1.7109375" style="2" customWidth="1"/>
    <col min="996" max="996" width="28.5703125" style="2" customWidth="1"/>
    <col min="997" max="997" width="15.5703125" style="2" customWidth="1"/>
    <col min="998" max="998" width="19.85546875" style="2" customWidth="1"/>
    <col min="999" max="999" width="6.140625" style="2" customWidth="1"/>
    <col min="1000" max="1000" width="19.140625" style="2" customWidth="1"/>
    <col min="1001" max="1001" width="0" style="2" hidden="1" customWidth="1"/>
    <col min="1002" max="1002" width="6" style="2" customWidth="1"/>
    <col min="1003" max="1003" width="6.140625" style="2" bestFit="1" customWidth="1"/>
    <col min="1004" max="1004" width="23.42578125" style="2" customWidth="1"/>
    <col min="1005" max="1005" width="17.140625" style="2" customWidth="1"/>
    <col min="1006" max="1006" width="13.42578125" style="2" bestFit="1" customWidth="1"/>
    <col min="1007" max="1007" width="6" style="2" customWidth="1"/>
    <col min="1008" max="1008" width="17.85546875" style="2" customWidth="1"/>
    <col min="1009" max="1009" width="9.28515625" style="2" customWidth="1"/>
    <col min="1010" max="1250" width="11.42578125" style="2"/>
    <col min="1251" max="1251" width="1.7109375" style="2" customWidth="1"/>
    <col min="1252" max="1252" width="28.5703125" style="2" customWidth="1"/>
    <col min="1253" max="1253" width="15.5703125" style="2" customWidth="1"/>
    <col min="1254" max="1254" width="19.85546875" style="2" customWidth="1"/>
    <col min="1255" max="1255" width="6.140625" style="2" customWidth="1"/>
    <col min="1256" max="1256" width="19.140625" style="2" customWidth="1"/>
    <col min="1257" max="1257" width="0" style="2" hidden="1" customWidth="1"/>
    <col min="1258" max="1258" width="6" style="2" customWidth="1"/>
    <col min="1259" max="1259" width="6.140625" style="2" bestFit="1" customWidth="1"/>
    <col min="1260" max="1260" width="23.42578125" style="2" customWidth="1"/>
    <col min="1261" max="1261" width="17.140625" style="2" customWidth="1"/>
    <col min="1262" max="1262" width="13.42578125" style="2" bestFit="1" customWidth="1"/>
    <col min="1263" max="1263" width="6" style="2" customWidth="1"/>
    <col min="1264" max="1264" width="17.85546875" style="2" customWidth="1"/>
    <col min="1265" max="1265" width="9.28515625" style="2" customWidth="1"/>
    <col min="1266" max="1506" width="11.42578125" style="2"/>
    <col min="1507" max="1507" width="1.7109375" style="2" customWidth="1"/>
    <col min="1508" max="1508" width="28.5703125" style="2" customWidth="1"/>
    <col min="1509" max="1509" width="15.5703125" style="2" customWidth="1"/>
    <col min="1510" max="1510" width="19.85546875" style="2" customWidth="1"/>
    <col min="1511" max="1511" width="6.140625" style="2" customWidth="1"/>
    <col min="1512" max="1512" width="19.140625" style="2" customWidth="1"/>
    <col min="1513" max="1513" width="0" style="2" hidden="1" customWidth="1"/>
    <col min="1514" max="1514" width="6" style="2" customWidth="1"/>
    <col min="1515" max="1515" width="6.140625" style="2" bestFit="1" customWidth="1"/>
    <col min="1516" max="1516" width="23.42578125" style="2" customWidth="1"/>
    <col min="1517" max="1517" width="17.140625" style="2" customWidth="1"/>
    <col min="1518" max="1518" width="13.42578125" style="2" bestFit="1" customWidth="1"/>
    <col min="1519" max="1519" width="6" style="2" customWidth="1"/>
    <col min="1520" max="1520" width="17.85546875" style="2" customWidth="1"/>
    <col min="1521" max="1521" width="9.28515625" style="2" customWidth="1"/>
    <col min="1522" max="1762" width="11.42578125" style="2"/>
    <col min="1763" max="1763" width="1.7109375" style="2" customWidth="1"/>
    <col min="1764" max="1764" width="28.5703125" style="2" customWidth="1"/>
    <col min="1765" max="1765" width="15.5703125" style="2" customWidth="1"/>
    <col min="1766" max="1766" width="19.85546875" style="2" customWidth="1"/>
    <col min="1767" max="1767" width="6.140625" style="2" customWidth="1"/>
    <col min="1768" max="1768" width="19.140625" style="2" customWidth="1"/>
    <col min="1769" max="1769" width="0" style="2" hidden="1" customWidth="1"/>
    <col min="1770" max="1770" width="6" style="2" customWidth="1"/>
    <col min="1771" max="1771" width="6.140625" style="2" bestFit="1" customWidth="1"/>
    <col min="1772" max="1772" width="23.42578125" style="2" customWidth="1"/>
    <col min="1773" max="1773" width="17.140625" style="2" customWidth="1"/>
    <col min="1774" max="1774" width="13.42578125" style="2" bestFit="1" customWidth="1"/>
    <col min="1775" max="1775" width="6" style="2" customWidth="1"/>
    <col min="1776" max="1776" width="17.85546875" style="2" customWidth="1"/>
    <col min="1777" max="1777" width="9.28515625" style="2" customWidth="1"/>
    <col min="1778" max="2018" width="11.42578125" style="2"/>
    <col min="2019" max="2019" width="1.7109375" style="2" customWidth="1"/>
    <col min="2020" max="2020" width="28.5703125" style="2" customWidth="1"/>
    <col min="2021" max="2021" width="15.5703125" style="2" customWidth="1"/>
    <col min="2022" max="2022" width="19.85546875" style="2" customWidth="1"/>
    <col min="2023" max="2023" width="6.140625" style="2" customWidth="1"/>
    <col min="2024" max="2024" width="19.140625" style="2" customWidth="1"/>
    <col min="2025" max="2025" width="0" style="2" hidden="1" customWidth="1"/>
    <col min="2026" max="2026" width="6" style="2" customWidth="1"/>
    <col min="2027" max="2027" width="6.140625" style="2" bestFit="1" customWidth="1"/>
    <col min="2028" max="2028" width="23.42578125" style="2" customWidth="1"/>
    <col min="2029" max="2029" width="17.140625" style="2" customWidth="1"/>
    <col min="2030" max="2030" width="13.42578125" style="2" bestFit="1" customWidth="1"/>
    <col min="2031" max="2031" width="6" style="2" customWidth="1"/>
    <col min="2032" max="2032" width="17.85546875" style="2" customWidth="1"/>
    <col min="2033" max="2033" width="9.28515625" style="2" customWidth="1"/>
    <col min="2034" max="2274" width="11.42578125" style="2"/>
    <col min="2275" max="2275" width="1.7109375" style="2" customWidth="1"/>
    <col min="2276" max="2276" width="28.5703125" style="2" customWidth="1"/>
    <col min="2277" max="2277" width="15.5703125" style="2" customWidth="1"/>
    <col min="2278" max="2278" width="19.85546875" style="2" customWidth="1"/>
    <col min="2279" max="2279" width="6.140625" style="2" customWidth="1"/>
    <col min="2280" max="2280" width="19.140625" style="2" customWidth="1"/>
    <col min="2281" max="2281" width="0" style="2" hidden="1" customWidth="1"/>
    <col min="2282" max="2282" width="6" style="2" customWidth="1"/>
    <col min="2283" max="2283" width="6.140625" style="2" bestFit="1" customWidth="1"/>
    <col min="2284" max="2284" width="23.42578125" style="2" customWidth="1"/>
    <col min="2285" max="2285" width="17.140625" style="2" customWidth="1"/>
    <col min="2286" max="2286" width="13.42578125" style="2" bestFit="1" customWidth="1"/>
    <col min="2287" max="2287" width="6" style="2" customWidth="1"/>
    <col min="2288" max="2288" width="17.85546875" style="2" customWidth="1"/>
    <col min="2289" max="2289" width="9.28515625" style="2" customWidth="1"/>
    <col min="2290" max="2530" width="11.42578125" style="2"/>
    <col min="2531" max="2531" width="1.7109375" style="2" customWidth="1"/>
    <col min="2532" max="2532" width="28.5703125" style="2" customWidth="1"/>
    <col min="2533" max="2533" width="15.5703125" style="2" customWidth="1"/>
    <col min="2534" max="2534" width="19.85546875" style="2" customWidth="1"/>
    <col min="2535" max="2535" width="6.140625" style="2" customWidth="1"/>
    <col min="2536" max="2536" width="19.140625" style="2" customWidth="1"/>
    <col min="2537" max="2537" width="0" style="2" hidden="1" customWidth="1"/>
    <col min="2538" max="2538" width="6" style="2" customWidth="1"/>
    <col min="2539" max="2539" width="6.140625" style="2" bestFit="1" customWidth="1"/>
    <col min="2540" max="2540" width="23.42578125" style="2" customWidth="1"/>
    <col min="2541" max="2541" width="17.140625" style="2" customWidth="1"/>
    <col min="2542" max="2542" width="13.42578125" style="2" bestFit="1" customWidth="1"/>
    <col min="2543" max="2543" width="6" style="2" customWidth="1"/>
    <col min="2544" max="2544" width="17.85546875" style="2" customWidth="1"/>
    <col min="2545" max="2545" width="9.28515625" style="2" customWidth="1"/>
    <col min="2546" max="2786" width="11.42578125" style="2"/>
    <col min="2787" max="2787" width="1.7109375" style="2" customWidth="1"/>
    <col min="2788" max="2788" width="28.5703125" style="2" customWidth="1"/>
    <col min="2789" max="2789" width="15.5703125" style="2" customWidth="1"/>
    <col min="2790" max="2790" width="19.85546875" style="2" customWidth="1"/>
    <col min="2791" max="2791" width="6.140625" style="2" customWidth="1"/>
    <col min="2792" max="2792" width="19.140625" style="2" customWidth="1"/>
    <col min="2793" max="2793" width="0" style="2" hidden="1" customWidth="1"/>
    <col min="2794" max="2794" width="6" style="2" customWidth="1"/>
    <col min="2795" max="2795" width="6.140625" style="2" bestFit="1" customWidth="1"/>
    <col min="2796" max="2796" width="23.42578125" style="2" customWidth="1"/>
    <col min="2797" max="2797" width="17.140625" style="2" customWidth="1"/>
    <col min="2798" max="2798" width="13.42578125" style="2" bestFit="1" customWidth="1"/>
    <col min="2799" max="2799" width="6" style="2" customWidth="1"/>
    <col min="2800" max="2800" width="17.85546875" style="2" customWidth="1"/>
    <col min="2801" max="2801" width="9.28515625" style="2" customWidth="1"/>
    <col min="2802" max="3042" width="11.42578125" style="2"/>
    <col min="3043" max="3043" width="1.7109375" style="2" customWidth="1"/>
    <col min="3044" max="3044" width="28.5703125" style="2" customWidth="1"/>
    <col min="3045" max="3045" width="15.5703125" style="2" customWidth="1"/>
    <col min="3046" max="3046" width="19.85546875" style="2" customWidth="1"/>
    <col min="3047" max="3047" width="6.140625" style="2" customWidth="1"/>
    <col min="3048" max="3048" width="19.140625" style="2" customWidth="1"/>
    <col min="3049" max="3049" width="0" style="2" hidden="1" customWidth="1"/>
    <col min="3050" max="3050" width="6" style="2" customWidth="1"/>
    <col min="3051" max="3051" width="6.140625" style="2" bestFit="1" customWidth="1"/>
    <col min="3052" max="3052" width="23.42578125" style="2" customWidth="1"/>
    <col min="3053" max="3053" width="17.140625" style="2" customWidth="1"/>
    <col min="3054" max="3054" width="13.42578125" style="2" bestFit="1" customWidth="1"/>
    <col min="3055" max="3055" width="6" style="2" customWidth="1"/>
    <col min="3056" max="3056" width="17.85546875" style="2" customWidth="1"/>
    <col min="3057" max="3057" width="9.28515625" style="2" customWidth="1"/>
    <col min="3058" max="3298" width="11.42578125" style="2"/>
    <col min="3299" max="3299" width="1.7109375" style="2" customWidth="1"/>
    <col min="3300" max="3300" width="28.5703125" style="2" customWidth="1"/>
    <col min="3301" max="3301" width="15.5703125" style="2" customWidth="1"/>
    <col min="3302" max="3302" width="19.85546875" style="2" customWidth="1"/>
    <col min="3303" max="3303" width="6.140625" style="2" customWidth="1"/>
    <col min="3304" max="3304" width="19.140625" style="2" customWidth="1"/>
    <col min="3305" max="3305" width="0" style="2" hidden="1" customWidth="1"/>
    <col min="3306" max="3306" width="6" style="2" customWidth="1"/>
    <col min="3307" max="3307" width="6.140625" style="2" bestFit="1" customWidth="1"/>
    <col min="3308" max="3308" width="23.42578125" style="2" customWidth="1"/>
    <col min="3309" max="3309" width="17.140625" style="2" customWidth="1"/>
    <col min="3310" max="3310" width="13.42578125" style="2" bestFit="1" customWidth="1"/>
    <col min="3311" max="3311" width="6" style="2" customWidth="1"/>
    <col min="3312" max="3312" width="17.85546875" style="2" customWidth="1"/>
    <col min="3313" max="3313" width="9.28515625" style="2" customWidth="1"/>
    <col min="3314" max="3554" width="11.42578125" style="2"/>
    <col min="3555" max="3555" width="1.7109375" style="2" customWidth="1"/>
    <col min="3556" max="3556" width="28.5703125" style="2" customWidth="1"/>
    <col min="3557" max="3557" width="15.5703125" style="2" customWidth="1"/>
    <col min="3558" max="3558" width="19.85546875" style="2" customWidth="1"/>
    <col min="3559" max="3559" width="6.140625" style="2" customWidth="1"/>
    <col min="3560" max="3560" width="19.140625" style="2" customWidth="1"/>
    <col min="3561" max="3561" width="0" style="2" hidden="1" customWidth="1"/>
    <col min="3562" max="3562" width="6" style="2" customWidth="1"/>
    <col min="3563" max="3563" width="6.140625" style="2" bestFit="1" customWidth="1"/>
    <col min="3564" max="3564" width="23.42578125" style="2" customWidth="1"/>
    <col min="3565" max="3565" width="17.140625" style="2" customWidth="1"/>
    <col min="3566" max="3566" width="13.42578125" style="2" bestFit="1" customWidth="1"/>
    <col min="3567" max="3567" width="6" style="2" customWidth="1"/>
    <col min="3568" max="3568" width="17.85546875" style="2" customWidth="1"/>
    <col min="3569" max="3569" width="9.28515625" style="2" customWidth="1"/>
    <col min="3570" max="3810" width="11.42578125" style="2"/>
    <col min="3811" max="3811" width="1.7109375" style="2" customWidth="1"/>
    <col min="3812" max="3812" width="28.5703125" style="2" customWidth="1"/>
    <col min="3813" max="3813" width="15.5703125" style="2" customWidth="1"/>
    <col min="3814" max="3814" width="19.85546875" style="2" customWidth="1"/>
    <col min="3815" max="3815" width="6.140625" style="2" customWidth="1"/>
    <col min="3816" max="3816" width="19.140625" style="2" customWidth="1"/>
    <col min="3817" max="3817" width="0" style="2" hidden="1" customWidth="1"/>
    <col min="3818" max="3818" width="6" style="2" customWidth="1"/>
    <col min="3819" max="3819" width="6.140625" style="2" bestFit="1" customWidth="1"/>
    <col min="3820" max="3820" width="23.42578125" style="2" customWidth="1"/>
    <col min="3821" max="3821" width="17.140625" style="2" customWidth="1"/>
    <col min="3822" max="3822" width="13.42578125" style="2" bestFit="1" customWidth="1"/>
    <col min="3823" max="3823" width="6" style="2" customWidth="1"/>
    <col min="3824" max="3824" width="17.85546875" style="2" customWidth="1"/>
    <col min="3825" max="3825" width="9.28515625" style="2" customWidth="1"/>
    <col min="3826" max="4066" width="11.42578125" style="2"/>
    <col min="4067" max="4067" width="1.7109375" style="2" customWidth="1"/>
    <col min="4068" max="4068" width="28.5703125" style="2" customWidth="1"/>
    <col min="4069" max="4069" width="15.5703125" style="2" customWidth="1"/>
    <col min="4070" max="4070" width="19.85546875" style="2" customWidth="1"/>
    <col min="4071" max="4071" width="6.140625" style="2" customWidth="1"/>
    <col min="4072" max="4072" width="19.140625" style="2" customWidth="1"/>
    <col min="4073" max="4073" width="0" style="2" hidden="1" customWidth="1"/>
    <col min="4074" max="4074" width="6" style="2" customWidth="1"/>
    <col min="4075" max="4075" width="6.140625" style="2" bestFit="1" customWidth="1"/>
    <col min="4076" max="4076" width="23.42578125" style="2" customWidth="1"/>
    <col min="4077" max="4077" width="17.140625" style="2" customWidth="1"/>
    <col min="4078" max="4078" width="13.42578125" style="2" bestFit="1" customWidth="1"/>
    <col min="4079" max="4079" width="6" style="2" customWidth="1"/>
    <col min="4080" max="4080" width="17.85546875" style="2" customWidth="1"/>
    <col min="4081" max="4081" width="9.28515625" style="2" customWidth="1"/>
    <col min="4082" max="4322" width="11.42578125" style="2"/>
    <col min="4323" max="4323" width="1.7109375" style="2" customWidth="1"/>
    <col min="4324" max="4324" width="28.5703125" style="2" customWidth="1"/>
    <col min="4325" max="4325" width="15.5703125" style="2" customWidth="1"/>
    <col min="4326" max="4326" width="19.85546875" style="2" customWidth="1"/>
    <col min="4327" max="4327" width="6.140625" style="2" customWidth="1"/>
    <col min="4328" max="4328" width="19.140625" style="2" customWidth="1"/>
    <col min="4329" max="4329" width="0" style="2" hidden="1" customWidth="1"/>
    <col min="4330" max="4330" width="6" style="2" customWidth="1"/>
    <col min="4331" max="4331" width="6.140625" style="2" bestFit="1" customWidth="1"/>
    <col min="4332" max="4332" width="23.42578125" style="2" customWidth="1"/>
    <col min="4333" max="4333" width="17.140625" style="2" customWidth="1"/>
    <col min="4334" max="4334" width="13.42578125" style="2" bestFit="1" customWidth="1"/>
    <col min="4335" max="4335" width="6" style="2" customWidth="1"/>
    <col min="4336" max="4336" width="17.85546875" style="2" customWidth="1"/>
    <col min="4337" max="4337" width="9.28515625" style="2" customWidth="1"/>
    <col min="4338" max="4578" width="11.42578125" style="2"/>
    <col min="4579" max="4579" width="1.7109375" style="2" customWidth="1"/>
    <col min="4580" max="4580" width="28.5703125" style="2" customWidth="1"/>
    <col min="4581" max="4581" width="15.5703125" style="2" customWidth="1"/>
    <col min="4582" max="4582" width="19.85546875" style="2" customWidth="1"/>
    <col min="4583" max="4583" width="6.140625" style="2" customWidth="1"/>
    <col min="4584" max="4584" width="19.140625" style="2" customWidth="1"/>
    <col min="4585" max="4585" width="0" style="2" hidden="1" customWidth="1"/>
    <col min="4586" max="4586" width="6" style="2" customWidth="1"/>
    <col min="4587" max="4587" width="6.140625" style="2" bestFit="1" customWidth="1"/>
    <col min="4588" max="4588" width="23.42578125" style="2" customWidth="1"/>
    <col min="4589" max="4589" width="17.140625" style="2" customWidth="1"/>
    <col min="4590" max="4590" width="13.42578125" style="2" bestFit="1" customWidth="1"/>
    <col min="4591" max="4591" width="6" style="2" customWidth="1"/>
    <col min="4592" max="4592" width="17.85546875" style="2" customWidth="1"/>
    <col min="4593" max="4593" width="9.28515625" style="2" customWidth="1"/>
    <col min="4594" max="4834" width="11.42578125" style="2"/>
    <col min="4835" max="4835" width="1.7109375" style="2" customWidth="1"/>
    <col min="4836" max="4836" width="28.5703125" style="2" customWidth="1"/>
    <col min="4837" max="4837" width="15.5703125" style="2" customWidth="1"/>
    <col min="4838" max="4838" width="19.85546875" style="2" customWidth="1"/>
    <col min="4839" max="4839" width="6.140625" style="2" customWidth="1"/>
    <col min="4840" max="4840" width="19.140625" style="2" customWidth="1"/>
    <col min="4841" max="4841" width="0" style="2" hidden="1" customWidth="1"/>
    <col min="4842" max="4842" width="6" style="2" customWidth="1"/>
    <col min="4843" max="4843" width="6.140625" style="2" bestFit="1" customWidth="1"/>
    <col min="4844" max="4844" width="23.42578125" style="2" customWidth="1"/>
    <col min="4845" max="4845" width="17.140625" style="2" customWidth="1"/>
    <col min="4846" max="4846" width="13.42578125" style="2" bestFit="1" customWidth="1"/>
    <col min="4847" max="4847" width="6" style="2" customWidth="1"/>
    <col min="4848" max="4848" width="17.85546875" style="2" customWidth="1"/>
    <col min="4849" max="4849" width="9.28515625" style="2" customWidth="1"/>
    <col min="4850" max="5090" width="11.42578125" style="2"/>
    <col min="5091" max="5091" width="1.7109375" style="2" customWidth="1"/>
    <col min="5092" max="5092" width="28.5703125" style="2" customWidth="1"/>
    <col min="5093" max="5093" width="15.5703125" style="2" customWidth="1"/>
    <col min="5094" max="5094" width="19.85546875" style="2" customWidth="1"/>
    <col min="5095" max="5095" width="6.140625" style="2" customWidth="1"/>
    <col min="5096" max="5096" width="19.140625" style="2" customWidth="1"/>
    <col min="5097" max="5097" width="0" style="2" hidden="1" customWidth="1"/>
    <col min="5098" max="5098" width="6" style="2" customWidth="1"/>
    <col min="5099" max="5099" width="6.140625" style="2" bestFit="1" customWidth="1"/>
    <col min="5100" max="5100" width="23.42578125" style="2" customWidth="1"/>
    <col min="5101" max="5101" width="17.140625" style="2" customWidth="1"/>
    <col min="5102" max="5102" width="13.42578125" style="2" bestFit="1" customWidth="1"/>
    <col min="5103" max="5103" width="6" style="2" customWidth="1"/>
    <col min="5104" max="5104" width="17.85546875" style="2" customWidth="1"/>
    <col min="5105" max="5105" width="9.28515625" style="2" customWidth="1"/>
    <col min="5106" max="5346" width="11.42578125" style="2"/>
    <col min="5347" max="5347" width="1.7109375" style="2" customWidth="1"/>
    <col min="5348" max="5348" width="28.5703125" style="2" customWidth="1"/>
    <col min="5349" max="5349" width="15.5703125" style="2" customWidth="1"/>
    <col min="5350" max="5350" width="19.85546875" style="2" customWidth="1"/>
    <col min="5351" max="5351" width="6.140625" style="2" customWidth="1"/>
    <col min="5352" max="5352" width="19.140625" style="2" customWidth="1"/>
    <col min="5353" max="5353" width="0" style="2" hidden="1" customWidth="1"/>
    <col min="5354" max="5354" width="6" style="2" customWidth="1"/>
    <col min="5355" max="5355" width="6.140625" style="2" bestFit="1" customWidth="1"/>
    <col min="5356" max="5356" width="23.42578125" style="2" customWidth="1"/>
    <col min="5357" max="5357" width="17.140625" style="2" customWidth="1"/>
    <col min="5358" max="5358" width="13.42578125" style="2" bestFit="1" customWidth="1"/>
    <col min="5359" max="5359" width="6" style="2" customWidth="1"/>
    <col min="5360" max="5360" width="17.85546875" style="2" customWidth="1"/>
    <col min="5361" max="5361" width="9.28515625" style="2" customWidth="1"/>
    <col min="5362" max="5602" width="11.42578125" style="2"/>
    <col min="5603" max="5603" width="1.7109375" style="2" customWidth="1"/>
    <col min="5604" max="5604" width="28.5703125" style="2" customWidth="1"/>
    <col min="5605" max="5605" width="15.5703125" style="2" customWidth="1"/>
    <col min="5606" max="5606" width="19.85546875" style="2" customWidth="1"/>
    <col min="5607" max="5607" width="6.140625" style="2" customWidth="1"/>
    <col min="5608" max="5608" width="19.140625" style="2" customWidth="1"/>
    <col min="5609" max="5609" width="0" style="2" hidden="1" customWidth="1"/>
    <col min="5610" max="5610" width="6" style="2" customWidth="1"/>
    <col min="5611" max="5611" width="6.140625" style="2" bestFit="1" customWidth="1"/>
    <col min="5612" max="5612" width="23.42578125" style="2" customWidth="1"/>
    <col min="5613" max="5613" width="17.140625" style="2" customWidth="1"/>
    <col min="5614" max="5614" width="13.42578125" style="2" bestFit="1" customWidth="1"/>
    <col min="5615" max="5615" width="6" style="2" customWidth="1"/>
    <col min="5616" max="5616" width="17.85546875" style="2" customWidth="1"/>
    <col min="5617" max="5617" width="9.28515625" style="2" customWidth="1"/>
    <col min="5618" max="5858" width="11.42578125" style="2"/>
    <col min="5859" max="5859" width="1.7109375" style="2" customWidth="1"/>
    <col min="5860" max="5860" width="28.5703125" style="2" customWidth="1"/>
    <col min="5861" max="5861" width="15.5703125" style="2" customWidth="1"/>
    <col min="5862" max="5862" width="19.85546875" style="2" customWidth="1"/>
    <col min="5863" max="5863" width="6.140625" style="2" customWidth="1"/>
    <col min="5864" max="5864" width="19.140625" style="2" customWidth="1"/>
    <col min="5865" max="5865" width="0" style="2" hidden="1" customWidth="1"/>
    <col min="5866" max="5866" width="6" style="2" customWidth="1"/>
    <col min="5867" max="5867" width="6.140625" style="2" bestFit="1" customWidth="1"/>
    <col min="5868" max="5868" width="23.42578125" style="2" customWidth="1"/>
    <col min="5869" max="5869" width="17.140625" style="2" customWidth="1"/>
    <col min="5870" max="5870" width="13.42578125" style="2" bestFit="1" customWidth="1"/>
    <col min="5871" max="5871" width="6" style="2" customWidth="1"/>
    <col min="5872" max="5872" width="17.85546875" style="2" customWidth="1"/>
    <col min="5873" max="5873" width="9.28515625" style="2" customWidth="1"/>
    <col min="5874" max="6114" width="11.42578125" style="2"/>
    <col min="6115" max="6115" width="1.7109375" style="2" customWidth="1"/>
    <col min="6116" max="6116" width="28.5703125" style="2" customWidth="1"/>
    <col min="6117" max="6117" width="15.5703125" style="2" customWidth="1"/>
    <col min="6118" max="6118" width="19.85546875" style="2" customWidth="1"/>
    <col min="6119" max="6119" width="6.140625" style="2" customWidth="1"/>
    <col min="6120" max="6120" width="19.140625" style="2" customWidth="1"/>
    <col min="6121" max="6121" width="0" style="2" hidden="1" customWidth="1"/>
    <col min="6122" max="6122" width="6" style="2" customWidth="1"/>
    <col min="6123" max="6123" width="6.140625" style="2" bestFit="1" customWidth="1"/>
    <col min="6124" max="6124" width="23.42578125" style="2" customWidth="1"/>
    <col min="6125" max="6125" width="17.140625" style="2" customWidth="1"/>
    <col min="6126" max="6126" width="13.42578125" style="2" bestFit="1" customWidth="1"/>
    <col min="6127" max="6127" width="6" style="2" customWidth="1"/>
    <col min="6128" max="6128" width="17.85546875" style="2" customWidth="1"/>
    <col min="6129" max="6129" width="9.28515625" style="2" customWidth="1"/>
    <col min="6130" max="6370" width="11.42578125" style="2"/>
    <col min="6371" max="6371" width="1.7109375" style="2" customWidth="1"/>
    <col min="6372" max="6372" width="28.5703125" style="2" customWidth="1"/>
    <col min="6373" max="6373" width="15.5703125" style="2" customWidth="1"/>
    <col min="6374" max="6374" width="19.85546875" style="2" customWidth="1"/>
    <col min="6375" max="6375" width="6.140625" style="2" customWidth="1"/>
    <col min="6376" max="6376" width="19.140625" style="2" customWidth="1"/>
    <col min="6377" max="6377" width="0" style="2" hidden="1" customWidth="1"/>
    <col min="6378" max="6378" width="6" style="2" customWidth="1"/>
    <col min="6379" max="6379" width="6.140625" style="2" bestFit="1" customWidth="1"/>
    <col min="6380" max="6380" width="23.42578125" style="2" customWidth="1"/>
    <col min="6381" max="6381" width="17.140625" style="2" customWidth="1"/>
    <col min="6382" max="6382" width="13.42578125" style="2" bestFit="1" customWidth="1"/>
    <col min="6383" max="6383" width="6" style="2" customWidth="1"/>
    <col min="6384" max="6384" width="17.85546875" style="2" customWidth="1"/>
    <col min="6385" max="6385" width="9.28515625" style="2" customWidth="1"/>
    <col min="6386" max="6626" width="11.42578125" style="2"/>
    <col min="6627" max="6627" width="1.7109375" style="2" customWidth="1"/>
    <col min="6628" max="6628" width="28.5703125" style="2" customWidth="1"/>
    <col min="6629" max="6629" width="15.5703125" style="2" customWidth="1"/>
    <col min="6630" max="6630" width="19.85546875" style="2" customWidth="1"/>
    <col min="6631" max="6631" width="6.140625" style="2" customWidth="1"/>
    <col min="6632" max="6632" width="19.140625" style="2" customWidth="1"/>
    <col min="6633" max="6633" width="0" style="2" hidden="1" customWidth="1"/>
    <col min="6634" max="6634" width="6" style="2" customWidth="1"/>
    <col min="6635" max="6635" width="6.140625" style="2" bestFit="1" customWidth="1"/>
    <col min="6636" max="6636" width="23.42578125" style="2" customWidth="1"/>
    <col min="6637" max="6637" width="17.140625" style="2" customWidth="1"/>
    <col min="6638" max="6638" width="13.42578125" style="2" bestFit="1" customWidth="1"/>
    <col min="6639" max="6639" width="6" style="2" customWidth="1"/>
    <col min="6640" max="6640" width="17.85546875" style="2" customWidth="1"/>
    <col min="6641" max="6641" width="9.28515625" style="2" customWidth="1"/>
    <col min="6642" max="6882" width="11.42578125" style="2"/>
    <col min="6883" max="6883" width="1.7109375" style="2" customWidth="1"/>
    <col min="6884" max="6884" width="28.5703125" style="2" customWidth="1"/>
    <col min="6885" max="6885" width="15.5703125" style="2" customWidth="1"/>
    <col min="6886" max="6886" width="19.85546875" style="2" customWidth="1"/>
    <col min="6887" max="6887" width="6.140625" style="2" customWidth="1"/>
    <col min="6888" max="6888" width="19.140625" style="2" customWidth="1"/>
    <col min="6889" max="6889" width="0" style="2" hidden="1" customWidth="1"/>
    <col min="6890" max="6890" width="6" style="2" customWidth="1"/>
    <col min="6891" max="6891" width="6.140625" style="2" bestFit="1" customWidth="1"/>
    <col min="6892" max="6892" width="23.42578125" style="2" customWidth="1"/>
    <col min="6893" max="6893" width="17.140625" style="2" customWidth="1"/>
    <col min="6894" max="6894" width="13.42578125" style="2" bestFit="1" customWidth="1"/>
    <col min="6895" max="6895" width="6" style="2" customWidth="1"/>
    <col min="6896" max="6896" width="17.85546875" style="2" customWidth="1"/>
    <col min="6897" max="6897" width="9.28515625" style="2" customWidth="1"/>
    <col min="6898" max="7138" width="11.42578125" style="2"/>
    <col min="7139" max="7139" width="1.7109375" style="2" customWidth="1"/>
    <col min="7140" max="7140" width="28.5703125" style="2" customWidth="1"/>
    <col min="7141" max="7141" width="15.5703125" style="2" customWidth="1"/>
    <col min="7142" max="7142" width="19.85546875" style="2" customWidth="1"/>
    <col min="7143" max="7143" width="6.140625" style="2" customWidth="1"/>
    <col min="7144" max="7144" width="19.140625" style="2" customWidth="1"/>
    <col min="7145" max="7145" width="0" style="2" hidden="1" customWidth="1"/>
    <col min="7146" max="7146" width="6" style="2" customWidth="1"/>
    <col min="7147" max="7147" width="6.140625" style="2" bestFit="1" customWidth="1"/>
    <col min="7148" max="7148" width="23.42578125" style="2" customWidth="1"/>
    <col min="7149" max="7149" width="17.140625" style="2" customWidth="1"/>
    <col min="7150" max="7150" width="13.42578125" style="2" bestFit="1" customWidth="1"/>
    <col min="7151" max="7151" width="6" style="2" customWidth="1"/>
    <col min="7152" max="7152" width="17.85546875" style="2" customWidth="1"/>
    <col min="7153" max="7153" width="9.28515625" style="2" customWidth="1"/>
    <col min="7154" max="7394" width="11.42578125" style="2"/>
    <col min="7395" max="7395" width="1.7109375" style="2" customWidth="1"/>
    <col min="7396" max="7396" width="28.5703125" style="2" customWidth="1"/>
    <col min="7397" max="7397" width="15.5703125" style="2" customWidth="1"/>
    <col min="7398" max="7398" width="19.85546875" style="2" customWidth="1"/>
    <col min="7399" max="7399" width="6.140625" style="2" customWidth="1"/>
    <col min="7400" max="7400" width="19.140625" style="2" customWidth="1"/>
    <col min="7401" max="7401" width="0" style="2" hidden="1" customWidth="1"/>
    <col min="7402" max="7402" width="6" style="2" customWidth="1"/>
    <col min="7403" max="7403" width="6.140625" style="2" bestFit="1" customWidth="1"/>
    <col min="7404" max="7404" width="23.42578125" style="2" customWidth="1"/>
    <col min="7405" max="7405" width="17.140625" style="2" customWidth="1"/>
    <col min="7406" max="7406" width="13.42578125" style="2" bestFit="1" customWidth="1"/>
    <col min="7407" max="7407" width="6" style="2" customWidth="1"/>
    <col min="7408" max="7408" width="17.85546875" style="2" customWidth="1"/>
    <col min="7409" max="7409" width="9.28515625" style="2" customWidth="1"/>
    <col min="7410" max="7650" width="11.42578125" style="2"/>
    <col min="7651" max="7651" width="1.7109375" style="2" customWidth="1"/>
    <col min="7652" max="7652" width="28.5703125" style="2" customWidth="1"/>
    <col min="7653" max="7653" width="15.5703125" style="2" customWidth="1"/>
    <col min="7654" max="7654" width="19.85546875" style="2" customWidth="1"/>
    <col min="7655" max="7655" width="6.140625" style="2" customWidth="1"/>
    <col min="7656" max="7656" width="19.140625" style="2" customWidth="1"/>
    <col min="7657" max="7657" width="0" style="2" hidden="1" customWidth="1"/>
    <col min="7658" max="7658" width="6" style="2" customWidth="1"/>
    <col min="7659" max="7659" width="6.140625" style="2" bestFit="1" customWidth="1"/>
    <col min="7660" max="7660" width="23.42578125" style="2" customWidth="1"/>
    <col min="7661" max="7661" width="17.140625" style="2" customWidth="1"/>
    <col min="7662" max="7662" width="13.42578125" style="2" bestFit="1" customWidth="1"/>
    <col min="7663" max="7663" width="6" style="2" customWidth="1"/>
    <col min="7664" max="7664" width="17.85546875" style="2" customWidth="1"/>
    <col min="7665" max="7665" width="9.28515625" style="2" customWidth="1"/>
    <col min="7666" max="7906" width="11.42578125" style="2"/>
    <col min="7907" max="7907" width="1.7109375" style="2" customWidth="1"/>
    <col min="7908" max="7908" width="28.5703125" style="2" customWidth="1"/>
    <col min="7909" max="7909" width="15.5703125" style="2" customWidth="1"/>
    <col min="7910" max="7910" width="19.85546875" style="2" customWidth="1"/>
    <col min="7911" max="7911" width="6.140625" style="2" customWidth="1"/>
    <col min="7912" max="7912" width="19.140625" style="2" customWidth="1"/>
    <col min="7913" max="7913" width="0" style="2" hidden="1" customWidth="1"/>
    <col min="7914" max="7914" width="6" style="2" customWidth="1"/>
    <col min="7915" max="7915" width="6.140625" style="2" bestFit="1" customWidth="1"/>
    <col min="7916" max="7916" width="23.42578125" style="2" customWidth="1"/>
    <col min="7917" max="7917" width="17.140625" style="2" customWidth="1"/>
    <col min="7918" max="7918" width="13.42578125" style="2" bestFit="1" customWidth="1"/>
    <col min="7919" max="7919" width="6" style="2" customWidth="1"/>
    <col min="7920" max="7920" width="17.85546875" style="2" customWidth="1"/>
    <col min="7921" max="7921" width="9.28515625" style="2" customWidth="1"/>
    <col min="7922" max="8162" width="11.42578125" style="2"/>
    <col min="8163" max="8163" width="1.7109375" style="2" customWidth="1"/>
    <col min="8164" max="8164" width="28.5703125" style="2" customWidth="1"/>
    <col min="8165" max="8165" width="15.5703125" style="2" customWidth="1"/>
    <col min="8166" max="8166" width="19.85546875" style="2" customWidth="1"/>
    <col min="8167" max="8167" width="6.140625" style="2" customWidth="1"/>
    <col min="8168" max="8168" width="19.140625" style="2" customWidth="1"/>
    <col min="8169" max="8169" width="0" style="2" hidden="1" customWidth="1"/>
    <col min="8170" max="8170" width="6" style="2" customWidth="1"/>
    <col min="8171" max="8171" width="6.140625" style="2" bestFit="1" customWidth="1"/>
    <col min="8172" max="8172" width="23.42578125" style="2" customWidth="1"/>
    <col min="8173" max="8173" width="17.140625" style="2" customWidth="1"/>
    <col min="8174" max="8174" width="13.42578125" style="2" bestFit="1" customWidth="1"/>
    <col min="8175" max="8175" width="6" style="2" customWidth="1"/>
    <col min="8176" max="8176" width="17.85546875" style="2" customWidth="1"/>
    <col min="8177" max="8177" width="9.28515625" style="2" customWidth="1"/>
    <col min="8178" max="8418" width="11.42578125" style="2"/>
    <col min="8419" max="8419" width="1.7109375" style="2" customWidth="1"/>
    <col min="8420" max="8420" width="28.5703125" style="2" customWidth="1"/>
    <col min="8421" max="8421" width="15.5703125" style="2" customWidth="1"/>
    <col min="8422" max="8422" width="19.85546875" style="2" customWidth="1"/>
    <col min="8423" max="8423" width="6.140625" style="2" customWidth="1"/>
    <col min="8424" max="8424" width="19.140625" style="2" customWidth="1"/>
    <col min="8425" max="8425" width="0" style="2" hidden="1" customWidth="1"/>
    <col min="8426" max="8426" width="6" style="2" customWidth="1"/>
    <col min="8427" max="8427" width="6.140625" style="2" bestFit="1" customWidth="1"/>
    <col min="8428" max="8428" width="23.42578125" style="2" customWidth="1"/>
    <col min="8429" max="8429" width="17.140625" style="2" customWidth="1"/>
    <col min="8430" max="8430" width="13.42578125" style="2" bestFit="1" customWidth="1"/>
    <col min="8431" max="8431" width="6" style="2" customWidth="1"/>
    <col min="8432" max="8432" width="17.85546875" style="2" customWidth="1"/>
    <col min="8433" max="8433" width="9.28515625" style="2" customWidth="1"/>
    <col min="8434" max="8674" width="11.42578125" style="2"/>
    <col min="8675" max="8675" width="1.7109375" style="2" customWidth="1"/>
    <col min="8676" max="8676" width="28.5703125" style="2" customWidth="1"/>
    <col min="8677" max="8677" width="15.5703125" style="2" customWidth="1"/>
    <col min="8678" max="8678" width="19.85546875" style="2" customWidth="1"/>
    <col min="8679" max="8679" width="6.140625" style="2" customWidth="1"/>
    <col min="8680" max="8680" width="19.140625" style="2" customWidth="1"/>
    <col min="8681" max="8681" width="0" style="2" hidden="1" customWidth="1"/>
    <col min="8682" max="8682" width="6" style="2" customWidth="1"/>
    <col min="8683" max="8683" width="6.140625" style="2" bestFit="1" customWidth="1"/>
    <col min="8684" max="8684" width="23.42578125" style="2" customWidth="1"/>
    <col min="8685" max="8685" width="17.140625" style="2" customWidth="1"/>
    <col min="8686" max="8686" width="13.42578125" style="2" bestFit="1" customWidth="1"/>
    <col min="8687" max="8687" width="6" style="2" customWidth="1"/>
    <col min="8688" max="8688" width="17.85546875" style="2" customWidth="1"/>
    <col min="8689" max="8689" width="9.28515625" style="2" customWidth="1"/>
    <col min="8690" max="8930" width="11.42578125" style="2"/>
    <col min="8931" max="8931" width="1.7109375" style="2" customWidth="1"/>
    <col min="8932" max="8932" width="28.5703125" style="2" customWidth="1"/>
    <col min="8933" max="8933" width="15.5703125" style="2" customWidth="1"/>
    <col min="8934" max="8934" width="19.85546875" style="2" customWidth="1"/>
    <col min="8935" max="8935" width="6.140625" style="2" customWidth="1"/>
    <col min="8936" max="8936" width="19.140625" style="2" customWidth="1"/>
    <col min="8937" max="8937" width="0" style="2" hidden="1" customWidth="1"/>
    <col min="8938" max="8938" width="6" style="2" customWidth="1"/>
    <col min="8939" max="8939" width="6.140625" style="2" bestFit="1" customWidth="1"/>
    <col min="8940" max="8940" width="23.42578125" style="2" customWidth="1"/>
    <col min="8941" max="8941" width="17.140625" style="2" customWidth="1"/>
    <col min="8942" max="8942" width="13.42578125" style="2" bestFit="1" customWidth="1"/>
    <col min="8943" max="8943" width="6" style="2" customWidth="1"/>
    <col min="8944" max="8944" width="17.85546875" style="2" customWidth="1"/>
    <col min="8945" max="8945" width="9.28515625" style="2" customWidth="1"/>
    <col min="8946" max="9186" width="11.42578125" style="2"/>
    <col min="9187" max="9187" width="1.7109375" style="2" customWidth="1"/>
    <col min="9188" max="9188" width="28.5703125" style="2" customWidth="1"/>
    <col min="9189" max="9189" width="15.5703125" style="2" customWidth="1"/>
    <col min="9190" max="9190" width="19.85546875" style="2" customWidth="1"/>
    <col min="9191" max="9191" width="6.140625" style="2" customWidth="1"/>
    <col min="9192" max="9192" width="19.140625" style="2" customWidth="1"/>
    <col min="9193" max="9193" width="0" style="2" hidden="1" customWidth="1"/>
    <col min="9194" max="9194" width="6" style="2" customWidth="1"/>
    <col min="9195" max="9195" width="6.140625" style="2" bestFit="1" customWidth="1"/>
    <col min="9196" max="9196" width="23.42578125" style="2" customWidth="1"/>
    <col min="9197" max="9197" width="17.140625" style="2" customWidth="1"/>
    <col min="9198" max="9198" width="13.42578125" style="2" bestFit="1" customWidth="1"/>
    <col min="9199" max="9199" width="6" style="2" customWidth="1"/>
    <col min="9200" max="9200" width="17.85546875" style="2" customWidth="1"/>
    <col min="9201" max="9201" width="9.28515625" style="2" customWidth="1"/>
    <col min="9202" max="9442" width="11.42578125" style="2"/>
    <col min="9443" max="9443" width="1.7109375" style="2" customWidth="1"/>
    <col min="9444" max="9444" width="28.5703125" style="2" customWidth="1"/>
    <col min="9445" max="9445" width="15.5703125" style="2" customWidth="1"/>
    <col min="9446" max="9446" width="19.85546875" style="2" customWidth="1"/>
    <col min="9447" max="9447" width="6.140625" style="2" customWidth="1"/>
    <col min="9448" max="9448" width="19.140625" style="2" customWidth="1"/>
    <col min="9449" max="9449" width="0" style="2" hidden="1" customWidth="1"/>
    <col min="9450" max="9450" width="6" style="2" customWidth="1"/>
    <col min="9451" max="9451" width="6.140625" style="2" bestFit="1" customWidth="1"/>
    <col min="9452" max="9452" width="23.42578125" style="2" customWidth="1"/>
    <col min="9453" max="9453" width="17.140625" style="2" customWidth="1"/>
    <col min="9454" max="9454" width="13.42578125" style="2" bestFit="1" customWidth="1"/>
    <col min="9455" max="9455" width="6" style="2" customWidth="1"/>
    <col min="9456" max="9456" width="17.85546875" style="2" customWidth="1"/>
    <col min="9457" max="9457" width="9.28515625" style="2" customWidth="1"/>
    <col min="9458" max="9698" width="11.42578125" style="2"/>
    <col min="9699" max="9699" width="1.7109375" style="2" customWidth="1"/>
    <col min="9700" max="9700" width="28.5703125" style="2" customWidth="1"/>
    <col min="9701" max="9701" width="15.5703125" style="2" customWidth="1"/>
    <col min="9702" max="9702" width="19.85546875" style="2" customWidth="1"/>
    <col min="9703" max="9703" width="6.140625" style="2" customWidth="1"/>
    <col min="9704" max="9704" width="19.140625" style="2" customWidth="1"/>
    <col min="9705" max="9705" width="0" style="2" hidden="1" customWidth="1"/>
    <col min="9706" max="9706" width="6" style="2" customWidth="1"/>
    <col min="9707" max="9707" width="6.140625" style="2" bestFit="1" customWidth="1"/>
    <col min="9708" max="9708" width="23.42578125" style="2" customWidth="1"/>
    <col min="9709" max="9709" width="17.140625" style="2" customWidth="1"/>
    <col min="9710" max="9710" width="13.42578125" style="2" bestFit="1" customWidth="1"/>
    <col min="9711" max="9711" width="6" style="2" customWidth="1"/>
    <col min="9712" max="9712" width="17.85546875" style="2" customWidth="1"/>
    <col min="9713" max="9713" width="9.28515625" style="2" customWidth="1"/>
    <col min="9714" max="9954" width="11.42578125" style="2"/>
    <col min="9955" max="9955" width="1.7109375" style="2" customWidth="1"/>
    <col min="9956" max="9956" width="28.5703125" style="2" customWidth="1"/>
    <col min="9957" max="9957" width="15.5703125" style="2" customWidth="1"/>
    <col min="9958" max="9958" width="19.85546875" style="2" customWidth="1"/>
    <col min="9959" max="9959" width="6.140625" style="2" customWidth="1"/>
    <col min="9960" max="9960" width="19.140625" style="2" customWidth="1"/>
    <col min="9961" max="9961" width="0" style="2" hidden="1" customWidth="1"/>
    <col min="9962" max="9962" width="6" style="2" customWidth="1"/>
    <col min="9963" max="9963" width="6.140625" style="2" bestFit="1" customWidth="1"/>
    <col min="9964" max="9964" width="23.42578125" style="2" customWidth="1"/>
    <col min="9965" max="9965" width="17.140625" style="2" customWidth="1"/>
    <col min="9966" max="9966" width="13.42578125" style="2" bestFit="1" customWidth="1"/>
    <col min="9967" max="9967" width="6" style="2" customWidth="1"/>
    <col min="9968" max="9968" width="17.85546875" style="2" customWidth="1"/>
    <col min="9969" max="9969" width="9.28515625" style="2" customWidth="1"/>
    <col min="9970" max="10210" width="11.42578125" style="2"/>
    <col min="10211" max="10211" width="1.7109375" style="2" customWidth="1"/>
    <col min="10212" max="10212" width="28.5703125" style="2" customWidth="1"/>
    <col min="10213" max="10213" width="15.5703125" style="2" customWidth="1"/>
    <col min="10214" max="10214" width="19.85546875" style="2" customWidth="1"/>
    <col min="10215" max="10215" width="6.140625" style="2" customWidth="1"/>
    <col min="10216" max="10216" width="19.140625" style="2" customWidth="1"/>
    <col min="10217" max="10217" width="0" style="2" hidden="1" customWidth="1"/>
    <col min="10218" max="10218" width="6" style="2" customWidth="1"/>
    <col min="10219" max="10219" width="6.140625" style="2" bestFit="1" customWidth="1"/>
    <col min="10220" max="10220" width="23.42578125" style="2" customWidth="1"/>
    <col min="10221" max="10221" width="17.140625" style="2" customWidth="1"/>
    <col min="10222" max="10222" width="13.42578125" style="2" bestFit="1" customWidth="1"/>
    <col min="10223" max="10223" width="6" style="2" customWidth="1"/>
    <col min="10224" max="10224" width="17.85546875" style="2" customWidth="1"/>
    <col min="10225" max="10225" width="9.28515625" style="2" customWidth="1"/>
    <col min="10226" max="10466" width="11.42578125" style="2"/>
    <col min="10467" max="10467" width="1.7109375" style="2" customWidth="1"/>
    <col min="10468" max="10468" width="28.5703125" style="2" customWidth="1"/>
    <col min="10469" max="10469" width="15.5703125" style="2" customWidth="1"/>
    <col min="10470" max="10470" width="19.85546875" style="2" customWidth="1"/>
    <col min="10471" max="10471" width="6.140625" style="2" customWidth="1"/>
    <col min="10472" max="10472" width="19.140625" style="2" customWidth="1"/>
    <col min="10473" max="10473" width="0" style="2" hidden="1" customWidth="1"/>
    <col min="10474" max="10474" width="6" style="2" customWidth="1"/>
    <col min="10475" max="10475" width="6.140625" style="2" bestFit="1" customWidth="1"/>
    <col min="10476" max="10476" width="23.42578125" style="2" customWidth="1"/>
    <col min="10477" max="10477" width="17.140625" style="2" customWidth="1"/>
    <col min="10478" max="10478" width="13.42578125" style="2" bestFit="1" customWidth="1"/>
    <col min="10479" max="10479" width="6" style="2" customWidth="1"/>
    <col min="10480" max="10480" width="17.85546875" style="2" customWidth="1"/>
    <col min="10481" max="10481" width="9.28515625" style="2" customWidth="1"/>
    <col min="10482" max="10722" width="11.42578125" style="2"/>
    <col min="10723" max="10723" width="1.7109375" style="2" customWidth="1"/>
    <col min="10724" max="10724" width="28.5703125" style="2" customWidth="1"/>
    <col min="10725" max="10725" width="15.5703125" style="2" customWidth="1"/>
    <col min="10726" max="10726" width="19.85546875" style="2" customWidth="1"/>
    <col min="10727" max="10727" width="6.140625" style="2" customWidth="1"/>
    <col min="10728" max="10728" width="19.140625" style="2" customWidth="1"/>
    <col min="10729" max="10729" width="0" style="2" hidden="1" customWidth="1"/>
    <col min="10730" max="10730" width="6" style="2" customWidth="1"/>
    <col min="10731" max="10731" width="6.140625" style="2" bestFit="1" customWidth="1"/>
    <col min="10732" max="10732" width="23.42578125" style="2" customWidth="1"/>
    <col min="10733" max="10733" width="17.140625" style="2" customWidth="1"/>
    <col min="10734" max="10734" width="13.42578125" style="2" bestFit="1" customWidth="1"/>
    <col min="10735" max="10735" width="6" style="2" customWidth="1"/>
    <col min="10736" max="10736" width="17.85546875" style="2" customWidth="1"/>
    <col min="10737" max="10737" width="9.28515625" style="2" customWidth="1"/>
    <col min="10738" max="10978" width="11.42578125" style="2"/>
    <col min="10979" max="10979" width="1.7109375" style="2" customWidth="1"/>
    <col min="10980" max="10980" width="28.5703125" style="2" customWidth="1"/>
    <col min="10981" max="10981" width="15.5703125" style="2" customWidth="1"/>
    <col min="10982" max="10982" width="19.85546875" style="2" customWidth="1"/>
    <col min="10983" max="10983" width="6.140625" style="2" customWidth="1"/>
    <col min="10984" max="10984" width="19.140625" style="2" customWidth="1"/>
    <col min="10985" max="10985" width="0" style="2" hidden="1" customWidth="1"/>
    <col min="10986" max="10986" width="6" style="2" customWidth="1"/>
    <col min="10987" max="10987" width="6.140625" style="2" bestFit="1" customWidth="1"/>
    <col min="10988" max="10988" width="23.42578125" style="2" customWidth="1"/>
    <col min="10989" max="10989" width="17.140625" style="2" customWidth="1"/>
    <col min="10990" max="10990" width="13.42578125" style="2" bestFit="1" customWidth="1"/>
    <col min="10991" max="10991" width="6" style="2" customWidth="1"/>
    <col min="10992" max="10992" width="17.85546875" style="2" customWidth="1"/>
    <col min="10993" max="10993" width="9.28515625" style="2" customWidth="1"/>
    <col min="10994" max="11234" width="11.42578125" style="2"/>
    <col min="11235" max="11235" width="1.7109375" style="2" customWidth="1"/>
    <col min="11236" max="11236" width="28.5703125" style="2" customWidth="1"/>
    <col min="11237" max="11237" width="15.5703125" style="2" customWidth="1"/>
    <col min="11238" max="11238" width="19.85546875" style="2" customWidth="1"/>
    <col min="11239" max="11239" width="6.140625" style="2" customWidth="1"/>
    <col min="11240" max="11240" width="19.140625" style="2" customWidth="1"/>
    <col min="11241" max="11241" width="0" style="2" hidden="1" customWidth="1"/>
    <col min="11242" max="11242" width="6" style="2" customWidth="1"/>
    <col min="11243" max="11243" width="6.140625" style="2" bestFit="1" customWidth="1"/>
    <col min="11244" max="11244" width="23.42578125" style="2" customWidth="1"/>
    <col min="11245" max="11245" width="17.140625" style="2" customWidth="1"/>
    <col min="11246" max="11246" width="13.42578125" style="2" bestFit="1" customWidth="1"/>
    <col min="11247" max="11247" width="6" style="2" customWidth="1"/>
    <col min="11248" max="11248" width="17.85546875" style="2" customWidth="1"/>
    <col min="11249" max="11249" width="9.28515625" style="2" customWidth="1"/>
    <col min="11250" max="11490" width="11.42578125" style="2"/>
    <col min="11491" max="11491" width="1.7109375" style="2" customWidth="1"/>
    <col min="11492" max="11492" width="28.5703125" style="2" customWidth="1"/>
    <col min="11493" max="11493" width="15.5703125" style="2" customWidth="1"/>
    <col min="11494" max="11494" width="19.85546875" style="2" customWidth="1"/>
    <col min="11495" max="11495" width="6.140625" style="2" customWidth="1"/>
    <col min="11496" max="11496" width="19.140625" style="2" customWidth="1"/>
    <col min="11497" max="11497" width="0" style="2" hidden="1" customWidth="1"/>
    <col min="11498" max="11498" width="6" style="2" customWidth="1"/>
    <col min="11499" max="11499" width="6.140625" style="2" bestFit="1" customWidth="1"/>
    <col min="11500" max="11500" width="23.42578125" style="2" customWidth="1"/>
    <col min="11501" max="11501" width="17.140625" style="2" customWidth="1"/>
    <col min="11502" max="11502" width="13.42578125" style="2" bestFit="1" customWidth="1"/>
    <col min="11503" max="11503" width="6" style="2" customWidth="1"/>
    <col min="11504" max="11504" width="17.85546875" style="2" customWidth="1"/>
    <col min="11505" max="11505" width="9.28515625" style="2" customWidth="1"/>
    <col min="11506" max="11746" width="11.42578125" style="2"/>
    <col min="11747" max="11747" width="1.7109375" style="2" customWidth="1"/>
    <col min="11748" max="11748" width="28.5703125" style="2" customWidth="1"/>
    <col min="11749" max="11749" width="15.5703125" style="2" customWidth="1"/>
    <col min="11750" max="11750" width="19.85546875" style="2" customWidth="1"/>
    <col min="11751" max="11751" width="6.140625" style="2" customWidth="1"/>
    <col min="11752" max="11752" width="19.140625" style="2" customWidth="1"/>
    <col min="11753" max="11753" width="0" style="2" hidden="1" customWidth="1"/>
    <col min="11754" max="11754" width="6" style="2" customWidth="1"/>
    <col min="11755" max="11755" width="6.140625" style="2" bestFit="1" customWidth="1"/>
    <col min="11756" max="11756" width="23.42578125" style="2" customWidth="1"/>
    <col min="11757" max="11757" width="17.140625" style="2" customWidth="1"/>
    <col min="11758" max="11758" width="13.42578125" style="2" bestFit="1" customWidth="1"/>
    <col min="11759" max="11759" width="6" style="2" customWidth="1"/>
    <col min="11760" max="11760" width="17.85546875" style="2" customWidth="1"/>
    <col min="11761" max="11761" width="9.28515625" style="2" customWidth="1"/>
    <col min="11762" max="12002" width="11.42578125" style="2"/>
    <col min="12003" max="12003" width="1.7109375" style="2" customWidth="1"/>
    <col min="12004" max="12004" width="28.5703125" style="2" customWidth="1"/>
    <col min="12005" max="12005" width="15.5703125" style="2" customWidth="1"/>
    <col min="12006" max="12006" width="19.85546875" style="2" customWidth="1"/>
    <col min="12007" max="12007" width="6.140625" style="2" customWidth="1"/>
    <col min="12008" max="12008" width="19.140625" style="2" customWidth="1"/>
    <col min="12009" max="12009" width="0" style="2" hidden="1" customWidth="1"/>
    <col min="12010" max="12010" width="6" style="2" customWidth="1"/>
    <col min="12011" max="12011" width="6.140625" style="2" bestFit="1" customWidth="1"/>
    <col min="12012" max="12012" width="23.42578125" style="2" customWidth="1"/>
    <col min="12013" max="12013" width="17.140625" style="2" customWidth="1"/>
    <col min="12014" max="12014" width="13.42578125" style="2" bestFit="1" customWidth="1"/>
    <col min="12015" max="12015" width="6" style="2" customWidth="1"/>
    <col min="12016" max="12016" width="17.85546875" style="2" customWidth="1"/>
    <col min="12017" max="12017" width="9.28515625" style="2" customWidth="1"/>
    <col min="12018" max="12258" width="11.42578125" style="2"/>
    <col min="12259" max="12259" width="1.7109375" style="2" customWidth="1"/>
    <col min="12260" max="12260" width="28.5703125" style="2" customWidth="1"/>
    <col min="12261" max="12261" width="15.5703125" style="2" customWidth="1"/>
    <col min="12262" max="12262" width="19.85546875" style="2" customWidth="1"/>
    <col min="12263" max="12263" width="6.140625" style="2" customWidth="1"/>
    <col min="12264" max="12264" width="19.140625" style="2" customWidth="1"/>
    <col min="12265" max="12265" width="0" style="2" hidden="1" customWidth="1"/>
    <col min="12266" max="12266" width="6" style="2" customWidth="1"/>
    <col min="12267" max="12267" width="6.140625" style="2" bestFit="1" customWidth="1"/>
    <col min="12268" max="12268" width="23.42578125" style="2" customWidth="1"/>
    <col min="12269" max="12269" width="17.140625" style="2" customWidth="1"/>
    <col min="12270" max="12270" width="13.42578125" style="2" bestFit="1" customWidth="1"/>
    <col min="12271" max="12271" width="6" style="2" customWidth="1"/>
    <col min="12272" max="12272" width="17.85546875" style="2" customWidth="1"/>
    <col min="12273" max="12273" width="9.28515625" style="2" customWidth="1"/>
    <col min="12274" max="12514" width="11.42578125" style="2"/>
    <col min="12515" max="12515" width="1.7109375" style="2" customWidth="1"/>
    <col min="12516" max="12516" width="28.5703125" style="2" customWidth="1"/>
    <col min="12517" max="12517" width="15.5703125" style="2" customWidth="1"/>
    <col min="12518" max="12518" width="19.85546875" style="2" customWidth="1"/>
    <col min="12519" max="12519" width="6.140625" style="2" customWidth="1"/>
    <col min="12520" max="12520" width="19.140625" style="2" customWidth="1"/>
    <col min="12521" max="12521" width="0" style="2" hidden="1" customWidth="1"/>
    <col min="12522" max="12522" width="6" style="2" customWidth="1"/>
    <col min="12523" max="12523" width="6.140625" style="2" bestFit="1" customWidth="1"/>
    <col min="12524" max="12524" width="23.42578125" style="2" customWidth="1"/>
    <col min="12525" max="12525" width="17.140625" style="2" customWidth="1"/>
    <col min="12526" max="12526" width="13.42578125" style="2" bestFit="1" customWidth="1"/>
    <col min="12527" max="12527" width="6" style="2" customWidth="1"/>
    <col min="12528" max="12528" width="17.85546875" style="2" customWidth="1"/>
    <col min="12529" max="12529" width="9.28515625" style="2" customWidth="1"/>
    <col min="12530" max="12770" width="11.42578125" style="2"/>
    <col min="12771" max="12771" width="1.7109375" style="2" customWidth="1"/>
    <col min="12772" max="12772" width="28.5703125" style="2" customWidth="1"/>
    <col min="12773" max="12773" width="15.5703125" style="2" customWidth="1"/>
    <col min="12774" max="12774" width="19.85546875" style="2" customWidth="1"/>
    <col min="12775" max="12775" width="6.140625" style="2" customWidth="1"/>
    <col min="12776" max="12776" width="19.140625" style="2" customWidth="1"/>
    <col min="12777" max="12777" width="0" style="2" hidden="1" customWidth="1"/>
    <col min="12778" max="12778" width="6" style="2" customWidth="1"/>
    <col min="12779" max="12779" width="6.140625" style="2" bestFit="1" customWidth="1"/>
    <col min="12780" max="12780" width="23.42578125" style="2" customWidth="1"/>
    <col min="12781" max="12781" width="17.140625" style="2" customWidth="1"/>
    <col min="12782" max="12782" width="13.42578125" style="2" bestFit="1" customWidth="1"/>
    <col min="12783" max="12783" width="6" style="2" customWidth="1"/>
    <col min="12784" max="12784" width="17.85546875" style="2" customWidth="1"/>
    <col min="12785" max="12785" width="9.28515625" style="2" customWidth="1"/>
    <col min="12786" max="13026" width="11.42578125" style="2"/>
    <col min="13027" max="13027" width="1.7109375" style="2" customWidth="1"/>
    <col min="13028" max="13028" width="28.5703125" style="2" customWidth="1"/>
    <col min="13029" max="13029" width="15.5703125" style="2" customWidth="1"/>
    <col min="13030" max="13030" width="19.85546875" style="2" customWidth="1"/>
    <col min="13031" max="13031" width="6.140625" style="2" customWidth="1"/>
    <col min="13032" max="13032" width="19.140625" style="2" customWidth="1"/>
    <col min="13033" max="13033" width="0" style="2" hidden="1" customWidth="1"/>
    <col min="13034" max="13034" width="6" style="2" customWidth="1"/>
    <col min="13035" max="13035" width="6.140625" style="2" bestFit="1" customWidth="1"/>
    <col min="13036" max="13036" width="23.42578125" style="2" customWidth="1"/>
    <col min="13037" max="13037" width="17.140625" style="2" customWidth="1"/>
    <col min="13038" max="13038" width="13.42578125" style="2" bestFit="1" customWidth="1"/>
    <col min="13039" max="13039" width="6" style="2" customWidth="1"/>
    <col min="13040" max="13040" width="17.85546875" style="2" customWidth="1"/>
    <col min="13041" max="13041" width="9.28515625" style="2" customWidth="1"/>
    <col min="13042" max="13282" width="11.42578125" style="2"/>
    <col min="13283" max="13283" width="1.7109375" style="2" customWidth="1"/>
    <col min="13284" max="13284" width="28.5703125" style="2" customWidth="1"/>
    <col min="13285" max="13285" width="15.5703125" style="2" customWidth="1"/>
    <col min="13286" max="13286" width="19.85546875" style="2" customWidth="1"/>
    <col min="13287" max="13287" width="6.140625" style="2" customWidth="1"/>
    <col min="13288" max="13288" width="19.140625" style="2" customWidth="1"/>
    <col min="13289" max="13289" width="0" style="2" hidden="1" customWidth="1"/>
    <col min="13290" max="13290" width="6" style="2" customWidth="1"/>
    <col min="13291" max="13291" width="6.140625" style="2" bestFit="1" customWidth="1"/>
    <col min="13292" max="13292" width="23.42578125" style="2" customWidth="1"/>
    <col min="13293" max="13293" width="17.140625" style="2" customWidth="1"/>
    <col min="13294" max="13294" width="13.42578125" style="2" bestFit="1" customWidth="1"/>
    <col min="13295" max="13295" width="6" style="2" customWidth="1"/>
    <col min="13296" max="13296" width="17.85546875" style="2" customWidth="1"/>
    <col min="13297" max="13297" width="9.28515625" style="2" customWidth="1"/>
    <col min="13298" max="13538" width="11.42578125" style="2"/>
    <col min="13539" max="13539" width="1.7109375" style="2" customWidth="1"/>
    <col min="13540" max="13540" width="28.5703125" style="2" customWidth="1"/>
    <col min="13541" max="13541" width="15.5703125" style="2" customWidth="1"/>
    <col min="13542" max="13542" width="19.85546875" style="2" customWidth="1"/>
    <col min="13543" max="13543" width="6.140625" style="2" customWidth="1"/>
    <col min="13544" max="13544" width="19.140625" style="2" customWidth="1"/>
    <col min="13545" max="13545" width="0" style="2" hidden="1" customWidth="1"/>
    <col min="13546" max="13546" width="6" style="2" customWidth="1"/>
    <col min="13547" max="13547" width="6.140625" style="2" bestFit="1" customWidth="1"/>
    <col min="13548" max="13548" width="23.42578125" style="2" customWidth="1"/>
    <col min="13549" max="13549" width="17.140625" style="2" customWidth="1"/>
    <col min="13550" max="13550" width="13.42578125" style="2" bestFit="1" customWidth="1"/>
    <col min="13551" max="13551" width="6" style="2" customWidth="1"/>
    <col min="13552" max="13552" width="17.85546875" style="2" customWidth="1"/>
    <col min="13553" max="13553" width="9.28515625" style="2" customWidth="1"/>
    <col min="13554" max="13794" width="11.42578125" style="2"/>
    <col min="13795" max="13795" width="1.7109375" style="2" customWidth="1"/>
    <col min="13796" max="13796" width="28.5703125" style="2" customWidth="1"/>
    <col min="13797" max="13797" width="15.5703125" style="2" customWidth="1"/>
    <col min="13798" max="13798" width="19.85546875" style="2" customWidth="1"/>
    <col min="13799" max="13799" width="6.140625" style="2" customWidth="1"/>
    <col min="13800" max="13800" width="19.140625" style="2" customWidth="1"/>
    <col min="13801" max="13801" width="0" style="2" hidden="1" customWidth="1"/>
    <col min="13802" max="13802" width="6" style="2" customWidth="1"/>
    <col min="13803" max="13803" width="6.140625" style="2" bestFit="1" customWidth="1"/>
    <col min="13804" max="13804" width="23.42578125" style="2" customWidth="1"/>
    <col min="13805" max="13805" width="17.140625" style="2" customWidth="1"/>
    <col min="13806" max="13806" width="13.42578125" style="2" bestFit="1" customWidth="1"/>
    <col min="13807" max="13807" width="6" style="2" customWidth="1"/>
    <col min="13808" max="13808" width="17.85546875" style="2" customWidth="1"/>
    <col min="13809" max="13809" width="9.28515625" style="2" customWidth="1"/>
    <col min="13810" max="14050" width="11.42578125" style="2"/>
    <col min="14051" max="14051" width="1.7109375" style="2" customWidth="1"/>
    <col min="14052" max="14052" width="28.5703125" style="2" customWidth="1"/>
    <col min="14053" max="14053" width="15.5703125" style="2" customWidth="1"/>
    <col min="14054" max="14054" width="19.85546875" style="2" customWidth="1"/>
    <col min="14055" max="14055" width="6.140625" style="2" customWidth="1"/>
    <col min="14056" max="14056" width="19.140625" style="2" customWidth="1"/>
    <col min="14057" max="14057" width="0" style="2" hidden="1" customWidth="1"/>
    <col min="14058" max="14058" width="6" style="2" customWidth="1"/>
    <col min="14059" max="14059" width="6.140625" style="2" bestFit="1" customWidth="1"/>
    <col min="14060" max="14060" width="23.42578125" style="2" customWidth="1"/>
    <col min="14061" max="14061" width="17.140625" style="2" customWidth="1"/>
    <col min="14062" max="14062" width="13.42578125" style="2" bestFit="1" customWidth="1"/>
    <col min="14063" max="14063" width="6" style="2" customWidth="1"/>
    <col min="14064" max="14064" width="17.85546875" style="2" customWidth="1"/>
    <col min="14065" max="14065" width="9.28515625" style="2" customWidth="1"/>
    <col min="14066" max="14306" width="11.42578125" style="2"/>
    <col min="14307" max="14307" width="1.7109375" style="2" customWidth="1"/>
    <col min="14308" max="14308" width="28.5703125" style="2" customWidth="1"/>
    <col min="14309" max="14309" width="15.5703125" style="2" customWidth="1"/>
    <col min="14310" max="14310" width="19.85546875" style="2" customWidth="1"/>
    <col min="14311" max="14311" width="6.140625" style="2" customWidth="1"/>
    <col min="14312" max="14312" width="19.140625" style="2" customWidth="1"/>
    <col min="14313" max="14313" width="0" style="2" hidden="1" customWidth="1"/>
    <col min="14314" max="14314" width="6" style="2" customWidth="1"/>
    <col min="14315" max="14315" width="6.140625" style="2" bestFit="1" customWidth="1"/>
    <col min="14316" max="14316" width="23.42578125" style="2" customWidth="1"/>
    <col min="14317" max="14317" width="17.140625" style="2" customWidth="1"/>
    <col min="14318" max="14318" width="13.42578125" style="2" bestFit="1" customWidth="1"/>
    <col min="14319" max="14319" width="6" style="2" customWidth="1"/>
    <col min="14320" max="14320" width="17.85546875" style="2" customWidth="1"/>
    <col min="14321" max="14321" width="9.28515625" style="2" customWidth="1"/>
    <col min="14322" max="14562" width="11.42578125" style="2"/>
    <col min="14563" max="14563" width="1.7109375" style="2" customWidth="1"/>
    <col min="14564" max="14564" width="28.5703125" style="2" customWidth="1"/>
    <col min="14565" max="14565" width="15.5703125" style="2" customWidth="1"/>
    <col min="14566" max="14566" width="19.85546875" style="2" customWidth="1"/>
    <col min="14567" max="14567" width="6.140625" style="2" customWidth="1"/>
    <col min="14568" max="14568" width="19.140625" style="2" customWidth="1"/>
    <col min="14569" max="14569" width="0" style="2" hidden="1" customWidth="1"/>
    <col min="14570" max="14570" width="6" style="2" customWidth="1"/>
    <col min="14571" max="14571" width="6.140625" style="2" bestFit="1" customWidth="1"/>
    <col min="14572" max="14572" width="23.42578125" style="2" customWidth="1"/>
    <col min="14573" max="14573" width="17.140625" style="2" customWidth="1"/>
    <col min="14574" max="14574" width="13.42578125" style="2" bestFit="1" customWidth="1"/>
    <col min="14575" max="14575" width="6" style="2" customWidth="1"/>
    <col min="14576" max="14576" width="17.85546875" style="2" customWidth="1"/>
    <col min="14577" max="14577" width="9.28515625" style="2" customWidth="1"/>
    <col min="14578" max="14818" width="11.42578125" style="2"/>
    <col min="14819" max="14819" width="1.7109375" style="2" customWidth="1"/>
    <col min="14820" max="14820" width="28.5703125" style="2" customWidth="1"/>
    <col min="14821" max="14821" width="15.5703125" style="2" customWidth="1"/>
    <col min="14822" max="14822" width="19.85546875" style="2" customWidth="1"/>
    <col min="14823" max="14823" width="6.140625" style="2" customWidth="1"/>
    <col min="14824" max="14824" width="19.140625" style="2" customWidth="1"/>
    <col min="14825" max="14825" width="0" style="2" hidden="1" customWidth="1"/>
    <col min="14826" max="14826" width="6" style="2" customWidth="1"/>
    <col min="14827" max="14827" width="6.140625" style="2" bestFit="1" customWidth="1"/>
    <col min="14828" max="14828" width="23.42578125" style="2" customWidth="1"/>
    <col min="14829" max="14829" width="17.140625" style="2" customWidth="1"/>
    <col min="14830" max="14830" width="13.42578125" style="2" bestFit="1" customWidth="1"/>
    <col min="14831" max="14831" width="6" style="2" customWidth="1"/>
    <col min="14832" max="14832" width="17.85546875" style="2" customWidth="1"/>
    <col min="14833" max="14833" width="9.28515625" style="2" customWidth="1"/>
    <col min="14834" max="15074" width="11.42578125" style="2"/>
    <col min="15075" max="15075" width="1.7109375" style="2" customWidth="1"/>
    <col min="15076" max="15076" width="28.5703125" style="2" customWidth="1"/>
    <col min="15077" max="15077" width="15.5703125" style="2" customWidth="1"/>
    <col min="15078" max="15078" width="19.85546875" style="2" customWidth="1"/>
    <col min="15079" max="15079" width="6.140625" style="2" customWidth="1"/>
    <col min="15080" max="15080" width="19.140625" style="2" customWidth="1"/>
    <col min="15081" max="15081" width="0" style="2" hidden="1" customWidth="1"/>
    <col min="15082" max="15082" width="6" style="2" customWidth="1"/>
    <col min="15083" max="15083" width="6.140625" style="2" bestFit="1" customWidth="1"/>
    <col min="15084" max="15084" width="23.42578125" style="2" customWidth="1"/>
    <col min="15085" max="15085" width="17.140625" style="2" customWidth="1"/>
    <col min="15086" max="15086" width="13.42578125" style="2" bestFit="1" customWidth="1"/>
    <col min="15087" max="15087" width="6" style="2" customWidth="1"/>
    <col min="15088" max="15088" width="17.85546875" style="2" customWidth="1"/>
    <col min="15089" max="15089" width="9.28515625" style="2" customWidth="1"/>
    <col min="15090" max="15330" width="11.42578125" style="2"/>
    <col min="15331" max="15331" width="1.7109375" style="2" customWidth="1"/>
    <col min="15332" max="15332" width="28.5703125" style="2" customWidth="1"/>
    <col min="15333" max="15333" width="15.5703125" style="2" customWidth="1"/>
    <col min="15334" max="15334" width="19.85546875" style="2" customWidth="1"/>
    <col min="15335" max="15335" width="6.140625" style="2" customWidth="1"/>
    <col min="15336" max="15336" width="19.140625" style="2" customWidth="1"/>
    <col min="15337" max="15337" width="0" style="2" hidden="1" customWidth="1"/>
    <col min="15338" max="15338" width="6" style="2" customWidth="1"/>
    <col min="15339" max="15339" width="6.140625" style="2" bestFit="1" customWidth="1"/>
    <col min="15340" max="15340" width="23.42578125" style="2" customWidth="1"/>
    <col min="15341" max="15341" width="17.140625" style="2" customWidth="1"/>
    <col min="15342" max="15342" width="13.42578125" style="2" bestFit="1" customWidth="1"/>
    <col min="15343" max="15343" width="6" style="2" customWidth="1"/>
    <col min="15344" max="15344" width="17.85546875" style="2" customWidth="1"/>
    <col min="15345" max="15345" width="9.28515625" style="2" customWidth="1"/>
    <col min="15346" max="15586" width="11.42578125" style="2"/>
    <col min="15587" max="15587" width="1.7109375" style="2" customWidth="1"/>
    <col min="15588" max="15588" width="28.5703125" style="2" customWidth="1"/>
    <col min="15589" max="15589" width="15.5703125" style="2" customWidth="1"/>
    <col min="15590" max="15590" width="19.85546875" style="2" customWidth="1"/>
    <col min="15591" max="15591" width="6.140625" style="2" customWidth="1"/>
    <col min="15592" max="15592" width="19.140625" style="2" customWidth="1"/>
    <col min="15593" max="15593" width="0" style="2" hidden="1" customWidth="1"/>
    <col min="15594" max="15594" width="6" style="2" customWidth="1"/>
    <col min="15595" max="15595" width="6.140625" style="2" bestFit="1" customWidth="1"/>
    <col min="15596" max="15596" width="23.42578125" style="2" customWidth="1"/>
    <col min="15597" max="15597" width="17.140625" style="2" customWidth="1"/>
    <col min="15598" max="15598" width="13.42578125" style="2" bestFit="1" customWidth="1"/>
    <col min="15599" max="15599" width="6" style="2" customWidth="1"/>
    <col min="15600" max="15600" width="17.85546875" style="2" customWidth="1"/>
    <col min="15601" max="15601" width="9.28515625" style="2" customWidth="1"/>
    <col min="15602" max="15842" width="11.42578125" style="2"/>
    <col min="15843" max="15843" width="1.7109375" style="2" customWidth="1"/>
    <col min="15844" max="15844" width="28.5703125" style="2" customWidth="1"/>
    <col min="15845" max="15845" width="15.5703125" style="2" customWidth="1"/>
    <col min="15846" max="15846" width="19.85546875" style="2" customWidth="1"/>
    <col min="15847" max="15847" width="6.140625" style="2" customWidth="1"/>
    <col min="15848" max="15848" width="19.140625" style="2" customWidth="1"/>
    <col min="15849" max="15849" width="0" style="2" hidden="1" customWidth="1"/>
    <col min="15850" max="15850" width="6" style="2" customWidth="1"/>
    <col min="15851" max="15851" width="6.140625" style="2" bestFit="1" customWidth="1"/>
    <col min="15852" max="15852" width="23.42578125" style="2" customWidth="1"/>
    <col min="15853" max="15853" width="17.140625" style="2" customWidth="1"/>
    <col min="15854" max="15854" width="13.42578125" style="2" bestFit="1" customWidth="1"/>
    <col min="15855" max="15855" width="6" style="2" customWidth="1"/>
    <col min="15856" max="15856" width="17.85546875" style="2" customWidth="1"/>
    <col min="15857" max="15857" width="9.28515625" style="2" customWidth="1"/>
    <col min="15858" max="16098" width="11.42578125" style="2"/>
    <col min="16099" max="16099" width="1.7109375" style="2" customWidth="1"/>
    <col min="16100" max="16100" width="28.5703125" style="2" customWidth="1"/>
    <col min="16101" max="16101" width="15.5703125" style="2" customWidth="1"/>
    <col min="16102" max="16102" width="19.85546875" style="2" customWidth="1"/>
    <col min="16103" max="16103" width="6.140625" style="2" customWidth="1"/>
    <col min="16104" max="16104" width="19.140625" style="2" customWidth="1"/>
    <col min="16105" max="16105" width="0" style="2" hidden="1" customWidth="1"/>
    <col min="16106" max="16106" width="6" style="2" customWidth="1"/>
    <col min="16107" max="16107" width="6.140625" style="2" bestFit="1" customWidth="1"/>
    <col min="16108" max="16108" width="23.42578125" style="2" customWidth="1"/>
    <col min="16109" max="16109" width="17.140625" style="2" customWidth="1"/>
    <col min="16110" max="16110" width="13.42578125" style="2" bestFit="1" customWidth="1"/>
    <col min="16111" max="16111" width="6" style="2" customWidth="1"/>
    <col min="16112" max="16112" width="17.85546875" style="2" customWidth="1"/>
    <col min="16113" max="16113" width="9.28515625" style="2" customWidth="1"/>
    <col min="16114" max="16384" width="11.42578125" style="2"/>
  </cols>
  <sheetData>
    <row r="1" spans="1:13" x14ac:dyDescent="0.25">
      <c r="A1" s="27" t="s">
        <v>0</v>
      </c>
      <c r="C1" s="27"/>
      <c r="D1" s="27"/>
      <c r="E1" s="27"/>
      <c r="F1" s="27"/>
    </row>
    <row r="2" spans="1:13" ht="15" x14ac:dyDescent="0.25">
      <c r="A2" s="27" t="s">
        <v>2</v>
      </c>
      <c r="C2" s="30"/>
      <c r="D2" s="30"/>
      <c r="E2" s="30"/>
      <c r="F2" s="30"/>
    </row>
    <row r="3" spans="1:13" ht="15" x14ac:dyDescent="0.25">
      <c r="A3" s="27" t="s">
        <v>108</v>
      </c>
      <c r="C3" s="30"/>
      <c r="D3" s="30"/>
      <c r="E3" s="30"/>
      <c r="F3" s="30"/>
    </row>
    <row r="4" spans="1:13" ht="15" x14ac:dyDescent="0.25">
      <c r="A4" s="27" t="s">
        <v>3</v>
      </c>
      <c r="C4" s="30"/>
      <c r="D4" s="30"/>
      <c r="E4" s="30"/>
      <c r="F4" s="30"/>
    </row>
    <row r="5" spans="1:13" ht="15" x14ac:dyDescent="0.25">
      <c r="A5" s="27" t="s">
        <v>106</v>
      </c>
      <c r="C5" s="30"/>
      <c r="D5" s="30"/>
      <c r="E5" s="30"/>
      <c r="F5" s="30"/>
    </row>
    <row r="6" spans="1:13" ht="15" x14ac:dyDescent="0.25">
      <c r="A6" s="27" t="s">
        <v>107</v>
      </c>
      <c r="C6" s="30"/>
      <c r="D6" s="30"/>
      <c r="E6" s="30"/>
      <c r="F6" s="30"/>
    </row>
    <row r="7" spans="1:13" ht="15" customHeight="1" x14ac:dyDescent="0.25">
      <c r="I7" s="56" t="s">
        <v>112</v>
      </c>
      <c r="J7" s="57"/>
      <c r="K7" s="57"/>
      <c r="L7" s="57"/>
      <c r="M7" s="57"/>
    </row>
    <row r="8" spans="1:13" ht="15" x14ac:dyDescent="0.25">
      <c r="B8" s="27" t="s">
        <v>72</v>
      </c>
      <c r="C8" s="30"/>
      <c r="D8" s="30"/>
      <c r="E8" s="30"/>
      <c r="F8" s="30"/>
    </row>
    <row r="9" spans="1:13" ht="9" customHeight="1" x14ac:dyDescent="0.25">
      <c r="B9" s="3"/>
      <c r="C9" s="4"/>
      <c r="D9" s="4"/>
      <c r="E9" s="4"/>
      <c r="F9" s="4"/>
    </row>
    <row r="10" spans="1:13" x14ac:dyDescent="0.25">
      <c r="B10" s="55" t="s">
        <v>4</v>
      </c>
      <c r="C10" s="55"/>
      <c r="D10" s="32"/>
      <c r="E10" s="6"/>
      <c r="F10" s="32"/>
      <c r="I10" s="55" t="s">
        <v>18</v>
      </c>
      <c r="J10" s="55"/>
      <c r="K10" s="55"/>
    </row>
    <row r="11" spans="1:13" ht="4.5" customHeight="1" x14ac:dyDescent="0.25">
      <c r="B11" s="6"/>
      <c r="C11" s="6"/>
      <c r="D11" s="32"/>
      <c r="E11" s="6"/>
      <c r="F11" s="32"/>
      <c r="I11" s="6"/>
      <c r="J11" s="32"/>
      <c r="K11" s="6"/>
      <c r="L11" s="32"/>
      <c r="M11" s="6"/>
    </row>
    <row r="12" spans="1:13" x14ac:dyDescent="0.25">
      <c r="A12" s="3" t="s">
        <v>109</v>
      </c>
      <c r="B12" s="3" t="s">
        <v>70</v>
      </c>
      <c r="C12" s="31">
        <v>2.0139999999999998</v>
      </c>
      <c r="D12" s="31">
        <v>2.0139999999999998</v>
      </c>
      <c r="E12" s="31" t="s">
        <v>68</v>
      </c>
      <c r="F12" s="31" t="s">
        <v>68</v>
      </c>
      <c r="H12" s="3" t="s">
        <v>109</v>
      </c>
      <c r="I12" s="18" t="s">
        <v>83</v>
      </c>
      <c r="J12" s="31">
        <v>2.0139999999999998</v>
      </c>
      <c r="K12" s="31">
        <v>2.0139999999999998</v>
      </c>
      <c r="L12" s="31" t="s">
        <v>68</v>
      </c>
      <c r="M12" s="31" t="s">
        <v>68</v>
      </c>
    </row>
    <row r="13" spans="1:13" x14ac:dyDescent="0.25">
      <c r="A13" s="2">
        <v>1105</v>
      </c>
      <c r="B13" s="2" t="s">
        <v>5</v>
      </c>
      <c r="C13" s="1">
        <v>2294000</v>
      </c>
      <c r="D13" s="1">
        <f>+C13/1000</f>
        <v>2294</v>
      </c>
      <c r="E13" s="1">
        <v>1170159</v>
      </c>
      <c r="F13" s="1">
        <f t="shared" ref="F13:F21" si="0">+E13/1000</f>
        <v>1170.1590000000001</v>
      </c>
      <c r="H13" s="46">
        <v>2105</v>
      </c>
      <c r="I13" s="17" t="s">
        <v>84</v>
      </c>
      <c r="J13" s="9">
        <v>59900000</v>
      </c>
      <c r="K13" s="9">
        <f>+J13/1000</f>
        <v>59900</v>
      </c>
      <c r="L13" s="9">
        <v>0</v>
      </c>
      <c r="M13" s="9">
        <v>0</v>
      </c>
    </row>
    <row r="14" spans="1:13" x14ac:dyDescent="0.25">
      <c r="A14" s="2">
        <v>1110</v>
      </c>
      <c r="B14" s="2" t="s">
        <v>6</v>
      </c>
      <c r="C14" s="1">
        <f>8217486+6029026</f>
        <v>14246512</v>
      </c>
      <c r="D14" s="1">
        <f t="shared" ref="D14:D21" si="1">+C14/1000</f>
        <v>14246.512000000001</v>
      </c>
      <c r="E14" s="1">
        <v>59829</v>
      </c>
      <c r="F14" s="1">
        <f t="shared" si="0"/>
        <v>59.829000000000001</v>
      </c>
      <c r="H14" s="46">
        <v>2105</v>
      </c>
      <c r="I14" s="17" t="s">
        <v>85</v>
      </c>
      <c r="J14" s="15">
        <v>455000000</v>
      </c>
      <c r="K14" s="15">
        <f>+J14/1000</f>
        <v>455000</v>
      </c>
      <c r="L14" s="15">
        <v>0</v>
      </c>
      <c r="M14" s="15">
        <v>0</v>
      </c>
    </row>
    <row r="15" spans="1:13" x14ac:dyDescent="0.25">
      <c r="A15" s="2">
        <v>1305</v>
      </c>
      <c r="B15" s="2" t="s">
        <v>7</v>
      </c>
      <c r="C15" s="1">
        <f>985775430-97000</f>
        <v>985678430</v>
      </c>
      <c r="D15" s="1">
        <f t="shared" si="1"/>
        <v>985678.43</v>
      </c>
      <c r="E15" s="1">
        <v>754260617</v>
      </c>
      <c r="F15" s="1">
        <f t="shared" si="0"/>
        <v>754260.61699999997</v>
      </c>
      <c r="I15" s="20" t="s">
        <v>86</v>
      </c>
      <c r="J15" s="21">
        <f>SUM(J13:J14)</f>
        <v>514900000</v>
      </c>
      <c r="K15" s="21">
        <f>SUM(K13:K14)</f>
        <v>514900</v>
      </c>
      <c r="L15" s="21">
        <f>SUM(L13:L14)</f>
        <v>0</v>
      </c>
      <c r="M15" s="21">
        <f>SUM(M13:M14)</f>
        <v>0</v>
      </c>
    </row>
    <row r="16" spans="1:13" x14ac:dyDescent="0.25">
      <c r="A16" s="2">
        <v>1325</v>
      </c>
      <c r="B16" s="2" t="s">
        <v>100</v>
      </c>
      <c r="C16" s="1">
        <v>0</v>
      </c>
      <c r="D16" s="1">
        <f t="shared" si="1"/>
        <v>0</v>
      </c>
      <c r="E16" s="1">
        <v>122740000</v>
      </c>
      <c r="F16" s="1">
        <f t="shared" si="0"/>
        <v>122740</v>
      </c>
      <c r="I16" s="6"/>
      <c r="J16" s="32"/>
      <c r="K16" s="6"/>
      <c r="L16" s="32"/>
      <c r="M16" s="6"/>
    </row>
    <row r="17" spans="1:13" x14ac:dyDescent="0.25">
      <c r="A17" s="2">
        <v>1330</v>
      </c>
      <c r="B17" s="2" t="s">
        <v>73</v>
      </c>
      <c r="C17" s="1">
        <v>545000</v>
      </c>
      <c r="D17" s="1">
        <f t="shared" si="1"/>
        <v>545</v>
      </c>
      <c r="E17" s="1">
        <v>0</v>
      </c>
      <c r="F17" s="1">
        <f t="shared" si="0"/>
        <v>0</v>
      </c>
      <c r="I17" s="18" t="s">
        <v>66</v>
      </c>
      <c r="J17" s="19"/>
      <c r="K17" s="19"/>
      <c r="L17" s="19"/>
      <c r="M17" s="19"/>
    </row>
    <row r="18" spans="1:13" x14ac:dyDescent="0.25">
      <c r="A18" s="2">
        <v>1355</v>
      </c>
      <c r="B18" s="8" t="s">
        <v>8</v>
      </c>
      <c r="C18" s="9">
        <v>350574152</v>
      </c>
      <c r="D18" s="1">
        <f t="shared" si="1"/>
        <v>350574.152</v>
      </c>
      <c r="E18" s="9">
        <v>294928769</v>
      </c>
      <c r="F18" s="1">
        <f t="shared" si="0"/>
        <v>294928.76899999997</v>
      </c>
      <c r="H18" s="46">
        <v>2205</v>
      </c>
      <c r="I18" s="17" t="s">
        <v>19</v>
      </c>
      <c r="J18" s="10">
        <v>35169446</v>
      </c>
      <c r="K18" s="10">
        <f>+J18/1000</f>
        <v>35169.446000000004</v>
      </c>
      <c r="L18" s="10">
        <f>52115334+20144000</f>
        <v>72259334</v>
      </c>
      <c r="M18" s="10">
        <f>+L18/1000</f>
        <v>72259.334000000003</v>
      </c>
    </row>
    <row r="19" spans="1:13" x14ac:dyDescent="0.25">
      <c r="A19" s="2">
        <v>1360</v>
      </c>
      <c r="B19" s="8" t="s">
        <v>74</v>
      </c>
      <c r="C19" s="9">
        <v>142337344</v>
      </c>
      <c r="D19" s="1">
        <f t="shared" si="1"/>
        <v>142337.34400000001</v>
      </c>
      <c r="E19" s="9">
        <v>0</v>
      </c>
      <c r="F19" s="1">
        <f t="shared" si="0"/>
        <v>0</v>
      </c>
      <c r="H19" s="46">
        <v>2335</v>
      </c>
      <c r="I19" s="17" t="s">
        <v>20</v>
      </c>
      <c r="J19" s="22">
        <v>213224017</v>
      </c>
      <c r="K19" s="10">
        <f t="shared" ref="K19:M23" si="2">+J19/1000</f>
        <v>213224.01699999999</v>
      </c>
      <c r="L19" s="22">
        <f>199268585-20144000</f>
        <v>179124585</v>
      </c>
      <c r="M19" s="10">
        <f t="shared" si="2"/>
        <v>179124.58499999999</v>
      </c>
    </row>
    <row r="20" spans="1:13" x14ac:dyDescent="0.25">
      <c r="A20" s="2">
        <v>1365</v>
      </c>
      <c r="B20" s="8" t="s">
        <v>75</v>
      </c>
      <c r="C20" s="9">
        <v>946478</v>
      </c>
      <c r="D20" s="1">
        <f t="shared" si="1"/>
        <v>946.47799999999995</v>
      </c>
      <c r="E20" s="9">
        <v>15180674</v>
      </c>
      <c r="F20" s="1">
        <f t="shared" si="0"/>
        <v>15180.674000000001</v>
      </c>
      <c r="H20" s="46">
        <v>2325</v>
      </c>
      <c r="I20" s="17" t="s">
        <v>87</v>
      </c>
      <c r="J20" s="22">
        <v>86041756</v>
      </c>
      <c r="K20" s="10">
        <f t="shared" si="2"/>
        <v>86041.755999999994</v>
      </c>
      <c r="L20" s="22">
        <v>0</v>
      </c>
      <c r="M20" s="10">
        <f t="shared" si="2"/>
        <v>0</v>
      </c>
    </row>
    <row r="21" spans="1:13" x14ac:dyDescent="0.25">
      <c r="A21" s="2">
        <v>1380</v>
      </c>
      <c r="B21" s="2" t="s">
        <v>9</v>
      </c>
      <c r="C21" s="11">
        <v>248495</v>
      </c>
      <c r="D21" s="11">
        <f t="shared" si="1"/>
        <v>248.495</v>
      </c>
      <c r="E21" s="11">
        <v>100090885</v>
      </c>
      <c r="F21" s="1">
        <f t="shared" si="0"/>
        <v>100090.88499999999</v>
      </c>
      <c r="H21" s="46">
        <v>2365</v>
      </c>
      <c r="I21" s="17" t="s">
        <v>21</v>
      </c>
      <c r="J21" s="22">
        <v>21666752</v>
      </c>
      <c r="K21" s="10">
        <f t="shared" si="2"/>
        <v>21666.752</v>
      </c>
      <c r="L21" s="22">
        <v>12235374</v>
      </c>
      <c r="M21" s="10">
        <f t="shared" si="2"/>
        <v>12235.374</v>
      </c>
    </row>
    <row r="22" spans="1:13" x14ac:dyDescent="0.25">
      <c r="B22" s="12" t="s">
        <v>76</v>
      </c>
      <c r="C22" s="13">
        <f>SUM(C13:C21)</f>
        <v>1496870411</v>
      </c>
      <c r="D22" s="13">
        <f t="shared" ref="D22:F22" si="3">SUM(D13:D21)</f>
        <v>1496870.4110000001</v>
      </c>
      <c r="E22" s="13">
        <f t="shared" si="3"/>
        <v>1288430933</v>
      </c>
      <c r="F22" s="13">
        <f t="shared" si="3"/>
        <v>1288430.933</v>
      </c>
      <c r="H22" s="46">
        <v>2370</v>
      </c>
      <c r="I22" s="17" t="s">
        <v>55</v>
      </c>
      <c r="J22" s="22">
        <v>6773314</v>
      </c>
      <c r="K22" s="10">
        <f t="shared" si="2"/>
        <v>6773.3140000000003</v>
      </c>
      <c r="L22" s="22">
        <v>2368060</v>
      </c>
      <c r="M22" s="10">
        <f t="shared" si="2"/>
        <v>2368.06</v>
      </c>
    </row>
    <row r="23" spans="1:13" s="3" customFormat="1" x14ac:dyDescent="0.25">
      <c r="A23" s="2"/>
      <c r="B23" s="2"/>
      <c r="C23" s="1"/>
      <c r="D23" s="1"/>
      <c r="E23" s="1"/>
      <c r="F23" s="1"/>
      <c r="G23" s="4"/>
      <c r="H23" s="46">
        <v>2380</v>
      </c>
      <c r="I23" s="17" t="s">
        <v>56</v>
      </c>
      <c r="J23" s="23">
        <f>50564516-1242</f>
        <v>50563274</v>
      </c>
      <c r="K23" s="15">
        <f t="shared" si="2"/>
        <v>50563.273999999998</v>
      </c>
      <c r="L23" s="23">
        <v>68431083</v>
      </c>
      <c r="M23" s="15">
        <f t="shared" si="2"/>
        <v>68431.082999999999</v>
      </c>
    </row>
    <row r="24" spans="1:13" x14ac:dyDescent="0.25">
      <c r="B24" s="3" t="s">
        <v>50</v>
      </c>
      <c r="I24" s="12" t="s">
        <v>67</v>
      </c>
      <c r="J24" s="13">
        <f>SUM(J18:J23)</f>
        <v>413438559</v>
      </c>
      <c r="K24" s="13">
        <f>SUM(K18:K23)</f>
        <v>413438.55899999995</v>
      </c>
      <c r="L24" s="13">
        <f>SUM(L18:L23)</f>
        <v>334418436</v>
      </c>
      <c r="M24" s="13">
        <f>SUM(M18:M23)</f>
        <v>334418.43599999999</v>
      </c>
    </row>
    <row r="25" spans="1:13" x14ac:dyDescent="0.25">
      <c r="A25" s="2">
        <v>1420</v>
      </c>
      <c r="B25" s="2" t="s">
        <v>51</v>
      </c>
      <c r="C25" s="15">
        <v>34344523</v>
      </c>
      <c r="D25" s="15">
        <f>+C25/1000</f>
        <v>34344.523000000001</v>
      </c>
      <c r="E25" s="15">
        <v>33864498</v>
      </c>
      <c r="F25" s="15">
        <f>+E25/1000</f>
        <v>33864.498</v>
      </c>
      <c r="I25" s="3"/>
      <c r="J25" s="24"/>
      <c r="K25" s="24"/>
      <c r="L25" s="24"/>
      <c r="M25" s="24"/>
    </row>
    <row r="26" spans="1:13" x14ac:dyDescent="0.25">
      <c r="B26" s="12" t="s">
        <v>54</v>
      </c>
      <c r="C26" s="13">
        <f>+C25</f>
        <v>34344523</v>
      </c>
      <c r="D26" s="13">
        <f t="shared" ref="D26:F26" si="4">+D25</f>
        <v>34344.523000000001</v>
      </c>
      <c r="E26" s="13">
        <f t="shared" si="4"/>
        <v>33864498</v>
      </c>
      <c r="F26" s="13">
        <f t="shared" si="4"/>
        <v>33864.498</v>
      </c>
      <c r="I26" s="3" t="s">
        <v>88</v>
      </c>
      <c r="J26" s="24"/>
      <c r="K26" s="24"/>
      <c r="L26" s="24"/>
      <c r="M26" s="24"/>
    </row>
    <row r="27" spans="1:13" s="3" customFormat="1" x14ac:dyDescent="0.25">
      <c r="A27" s="2"/>
      <c r="B27" s="2"/>
      <c r="C27" s="1"/>
      <c r="D27" s="1"/>
      <c r="E27" s="1"/>
      <c r="F27" s="1"/>
      <c r="G27" s="4"/>
      <c r="H27" s="46">
        <v>2404</v>
      </c>
      <c r="I27" s="2" t="s">
        <v>103</v>
      </c>
      <c r="J27" s="15">
        <v>332563000</v>
      </c>
      <c r="K27" s="15">
        <f>+J27/1000</f>
        <v>332563</v>
      </c>
      <c r="L27" s="15">
        <v>301219000</v>
      </c>
      <c r="M27" s="15">
        <f>+L27/1000</f>
        <v>301219</v>
      </c>
    </row>
    <row r="28" spans="1:13" x14ac:dyDescent="0.25">
      <c r="B28" s="3" t="s">
        <v>10</v>
      </c>
      <c r="C28" s="1" t="s">
        <v>1</v>
      </c>
      <c r="E28" s="1" t="s">
        <v>1</v>
      </c>
      <c r="I28" s="12" t="s">
        <v>89</v>
      </c>
      <c r="J28" s="13">
        <f>+J27</f>
        <v>332563000</v>
      </c>
      <c r="K28" s="13">
        <f>+K27</f>
        <v>332563</v>
      </c>
      <c r="L28" s="13">
        <f>+L27</f>
        <v>301219000</v>
      </c>
      <c r="M28" s="13">
        <f>+M27</f>
        <v>301219</v>
      </c>
    </row>
    <row r="29" spans="1:13" x14ac:dyDescent="0.25">
      <c r="A29" s="2">
        <v>1504</v>
      </c>
      <c r="B29" s="2" t="s">
        <v>77</v>
      </c>
      <c r="C29" s="7">
        <v>27300000</v>
      </c>
      <c r="D29" s="7">
        <f>+C29/1000</f>
        <v>27300</v>
      </c>
      <c r="E29" s="7">
        <v>0</v>
      </c>
      <c r="F29" s="7">
        <f t="shared" ref="F29:F36" si="5">+E29/1000</f>
        <v>0</v>
      </c>
      <c r="I29" s="3"/>
      <c r="J29" s="24"/>
      <c r="K29" s="24"/>
      <c r="L29" s="24"/>
      <c r="M29" s="24"/>
    </row>
    <row r="30" spans="1:13" x14ac:dyDescent="0.25">
      <c r="A30" s="2">
        <v>1516</v>
      </c>
      <c r="B30" s="2" t="s">
        <v>78</v>
      </c>
      <c r="C30" s="7">
        <v>167700000</v>
      </c>
      <c r="D30" s="7">
        <f t="shared" ref="D30:D36" si="6">+C30/1000</f>
        <v>167700</v>
      </c>
      <c r="E30" s="7">
        <v>0</v>
      </c>
      <c r="F30" s="7">
        <f t="shared" si="5"/>
        <v>0</v>
      </c>
      <c r="I30" s="3" t="s">
        <v>90</v>
      </c>
      <c r="J30" s="24"/>
      <c r="K30" s="24"/>
      <c r="L30" s="24"/>
      <c r="M30" s="24"/>
    </row>
    <row r="31" spans="1:13" x14ac:dyDescent="0.25">
      <c r="A31" s="2">
        <v>1520</v>
      </c>
      <c r="B31" s="2" t="s">
        <v>65</v>
      </c>
      <c r="C31" s="7">
        <v>10050284</v>
      </c>
      <c r="D31" s="7">
        <f t="shared" si="6"/>
        <v>10050.284</v>
      </c>
      <c r="E31" s="7">
        <v>0</v>
      </c>
      <c r="F31" s="7">
        <f t="shared" si="5"/>
        <v>0</v>
      </c>
      <c r="H31" s="46">
        <v>2505</v>
      </c>
      <c r="I31" s="2" t="s">
        <v>57</v>
      </c>
      <c r="J31" s="15">
        <v>66441000</v>
      </c>
      <c r="K31" s="15">
        <f>+J31/1000</f>
        <v>66441</v>
      </c>
      <c r="L31" s="15">
        <f>11163444+20106830</f>
        <v>31270274</v>
      </c>
      <c r="M31" s="15">
        <f>+L31/1000</f>
        <v>31270.274000000001</v>
      </c>
    </row>
    <row r="32" spans="1:13" x14ac:dyDescent="0.25">
      <c r="A32" s="2">
        <v>1520</v>
      </c>
      <c r="B32" s="2" t="s">
        <v>79</v>
      </c>
      <c r="C32" s="7">
        <v>69900000</v>
      </c>
      <c r="D32" s="7">
        <f>+C32/1000</f>
        <v>69900</v>
      </c>
      <c r="E32" s="7">
        <v>0</v>
      </c>
      <c r="F32" s="7">
        <f>+E32/1000</f>
        <v>0</v>
      </c>
      <c r="I32" s="12" t="s">
        <v>91</v>
      </c>
      <c r="J32" s="13">
        <f>+J31</f>
        <v>66441000</v>
      </c>
      <c r="K32" s="13">
        <f>+K31</f>
        <v>66441</v>
      </c>
      <c r="L32" s="13">
        <f>+L31</f>
        <v>31270274</v>
      </c>
      <c r="M32" s="13">
        <f>+M31</f>
        <v>31270.274000000001</v>
      </c>
    </row>
    <row r="33" spans="1:13" x14ac:dyDescent="0.25">
      <c r="A33" s="2">
        <v>1524</v>
      </c>
      <c r="B33" s="2" t="s">
        <v>52</v>
      </c>
      <c r="C33" s="7">
        <v>142014840</v>
      </c>
      <c r="D33" s="7">
        <f t="shared" si="6"/>
        <v>142014.84</v>
      </c>
      <c r="E33" s="7">
        <v>139157844</v>
      </c>
      <c r="F33" s="7">
        <f t="shared" si="5"/>
        <v>139157.84400000001</v>
      </c>
      <c r="I33" s="3"/>
      <c r="J33" s="24"/>
      <c r="K33" s="24"/>
      <c r="L33" s="24"/>
      <c r="M33" s="24"/>
    </row>
    <row r="34" spans="1:13" x14ac:dyDescent="0.25">
      <c r="A34" s="2">
        <v>1528</v>
      </c>
      <c r="B34" s="2" t="s">
        <v>61</v>
      </c>
      <c r="C34" s="7">
        <v>71172860</v>
      </c>
      <c r="D34" s="7">
        <f t="shared" si="6"/>
        <v>71172.86</v>
      </c>
      <c r="E34" s="7">
        <v>62549900</v>
      </c>
      <c r="F34" s="7">
        <f t="shared" si="5"/>
        <v>62549.9</v>
      </c>
      <c r="I34" s="3" t="s">
        <v>22</v>
      </c>
      <c r="J34" s="4"/>
      <c r="K34" s="4"/>
      <c r="L34" s="4"/>
      <c r="M34" s="4"/>
    </row>
    <row r="35" spans="1:13" x14ac:dyDescent="0.25">
      <c r="A35" s="2">
        <v>1532</v>
      </c>
      <c r="B35" s="2" t="s">
        <v>11</v>
      </c>
      <c r="C35" s="7">
        <v>50797269</v>
      </c>
      <c r="D35" s="7">
        <f t="shared" si="6"/>
        <v>50797.269</v>
      </c>
      <c r="E35" s="7">
        <f>41939995+7837273</f>
        <v>49777268</v>
      </c>
      <c r="F35" s="7">
        <f t="shared" si="5"/>
        <v>49777.267999999996</v>
      </c>
      <c r="H35" s="46">
        <v>2805</v>
      </c>
      <c r="I35" s="2" t="s">
        <v>101</v>
      </c>
      <c r="J35" s="11">
        <v>0</v>
      </c>
      <c r="K35" s="11">
        <v>0</v>
      </c>
      <c r="L35" s="11">
        <v>1582500</v>
      </c>
      <c r="M35" s="11">
        <f>+L35/1000</f>
        <v>1582.5</v>
      </c>
    </row>
    <row r="36" spans="1:13" x14ac:dyDescent="0.25">
      <c r="A36" s="2">
        <v>1592</v>
      </c>
      <c r="B36" s="2" t="s">
        <v>12</v>
      </c>
      <c r="C36" s="11">
        <v>-138566098</v>
      </c>
      <c r="D36" s="11">
        <f t="shared" si="6"/>
        <v>-138566.098</v>
      </c>
      <c r="E36" s="11">
        <v>-84317310</v>
      </c>
      <c r="F36" s="11">
        <f t="shared" si="5"/>
        <v>-84317.31</v>
      </c>
      <c r="I36" s="12" t="s">
        <v>82</v>
      </c>
      <c r="J36" s="13">
        <f>SUM(J35:J35)</f>
        <v>0</v>
      </c>
      <c r="K36" s="13">
        <f>SUM(K35:K35)</f>
        <v>0</v>
      </c>
      <c r="L36" s="13">
        <f>SUM(L35:L35)</f>
        <v>1582500</v>
      </c>
      <c r="M36" s="13">
        <f>SUM(M35:M35)</f>
        <v>1582.5</v>
      </c>
    </row>
    <row r="37" spans="1:13" x14ac:dyDescent="0.25">
      <c r="B37" s="12" t="s">
        <v>13</v>
      </c>
      <c r="C37" s="13">
        <f>SUM(C29:C36)</f>
        <v>400369155</v>
      </c>
      <c r="D37" s="13">
        <f>SUM(D29:D36)</f>
        <v>400369.15499999991</v>
      </c>
      <c r="E37" s="13">
        <f>SUM(E29:E36)</f>
        <v>167167702</v>
      </c>
      <c r="F37" s="13">
        <f>SUM(F29:F36)</f>
        <v>167167.70199999999</v>
      </c>
      <c r="I37" s="25"/>
      <c r="J37" s="1"/>
      <c r="K37" s="1"/>
      <c r="L37" s="1"/>
      <c r="M37" s="1"/>
    </row>
    <row r="38" spans="1:13" s="3" customFormat="1" x14ac:dyDescent="0.25">
      <c r="A38" s="2"/>
      <c r="C38" s="4"/>
      <c r="D38" s="4"/>
      <c r="E38" s="4"/>
      <c r="F38" s="4"/>
      <c r="G38" s="4"/>
      <c r="H38" s="46"/>
      <c r="I38" s="26" t="s">
        <v>23</v>
      </c>
      <c r="J38" s="13">
        <f>J15+J24+J32+J28+J36</f>
        <v>1327342559</v>
      </c>
      <c r="K38" s="13">
        <f>K15+K24+K32+K28+K36</f>
        <v>1327342.5589999999</v>
      </c>
      <c r="L38" s="13">
        <f>L15+L24+L32+L28+L36</f>
        <v>668490210</v>
      </c>
      <c r="M38" s="13">
        <f>M15+M24+M32+M28+M36</f>
        <v>668490.21</v>
      </c>
    </row>
    <row r="39" spans="1:13" s="3" customFormat="1" x14ac:dyDescent="0.25">
      <c r="A39" s="2"/>
      <c r="B39" s="3" t="s">
        <v>80</v>
      </c>
      <c r="C39" s="4"/>
      <c r="D39" s="4"/>
      <c r="E39" s="4"/>
      <c r="F39" s="4"/>
      <c r="G39" s="4"/>
      <c r="H39" s="46"/>
      <c r="I39" s="25"/>
      <c r="J39" s="4"/>
      <c r="K39" s="4"/>
      <c r="L39" s="4"/>
      <c r="M39" s="4"/>
    </row>
    <row r="40" spans="1:13" s="3" customFormat="1" x14ac:dyDescent="0.25">
      <c r="A40" s="2">
        <v>1625</v>
      </c>
      <c r="B40" s="2" t="s">
        <v>81</v>
      </c>
      <c r="C40" s="7">
        <v>455000000</v>
      </c>
      <c r="D40" s="7">
        <f>+C40/1000</f>
        <v>455000</v>
      </c>
      <c r="E40" s="7">
        <v>0</v>
      </c>
      <c r="F40" s="7">
        <f>+E40/1000</f>
        <v>0</v>
      </c>
      <c r="G40" s="4"/>
      <c r="H40" s="46"/>
      <c r="I40" s="55" t="s">
        <v>24</v>
      </c>
      <c r="J40" s="55"/>
      <c r="K40" s="55"/>
      <c r="L40" s="2"/>
      <c r="M40" s="2"/>
    </row>
    <row r="41" spans="1:13" s="3" customFormat="1" x14ac:dyDescent="0.25">
      <c r="A41" s="2">
        <v>1635</v>
      </c>
      <c r="B41" s="2" t="s">
        <v>53</v>
      </c>
      <c r="C41" s="11">
        <v>24352440</v>
      </c>
      <c r="D41" s="11">
        <f>+C41/1000</f>
        <v>24352.44</v>
      </c>
      <c r="E41" s="11">
        <v>18491000</v>
      </c>
      <c r="F41" s="11">
        <f>+E41/1000</f>
        <v>18491</v>
      </c>
      <c r="G41" s="4"/>
      <c r="H41" s="46"/>
      <c r="I41" s="6"/>
      <c r="J41" s="32"/>
      <c r="K41" s="6"/>
      <c r="L41" s="32"/>
      <c r="M41" s="6"/>
    </row>
    <row r="42" spans="1:13" s="3" customFormat="1" x14ac:dyDescent="0.25">
      <c r="A42" s="2"/>
      <c r="B42" s="12" t="s">
        <v>82</v>
      </c>
      <c r="C42" s="13">
        <f>SUM(C40:C41)</f>
        <v>479352440</v>
      </c>
      <c r="D42" s="13">
        <f t="shared" ref="D42:F42" si="7">SUM(D40:D41)</f>
        <v>479352.44</v>
      </c>
      <c r="E42" s="13">
        <f t="shared" si="7"/>
        <v>18491000</v>
      </c>
      <c r="F42" s="13">
        <f t="shared" si="7"/>
        <v>18491</v>
      </c>
      <c r="G42" s="4"/>
      <c r="H42" s="46">
        <v>3105</v>
      </c>
      <c r="I42" s="2" t="s">
        <v>25</v>
      </c>
      <c r="J42" s="7">
        <v>100000000</v>
      </c>
      <c r="K42" s="7">
        <f>+J42/1000</f>
        <v>100000</v>
      </c>
      <c r="L42" s="7">
        <v>100000000</v>
      </c>
      <c r="M42" s="7">
        <f>+L42/1000</f>
        <v>100000</v>
      </c>
    </row>
    <row r="43" spans="1:13" s="3" customFormat="1" x14ac:dyDescent="0.25">
      <c r="A43" s="2"/>
      <c r="C43" s="4"/>
      <c r="D43" s="4"/>
      <c r="E43" s="4"/>
      <c r="F43" s="4"/>
      <c r="G43" s="4"/>
      <c r="H43" s="46">
        <v>3305</v>
      </c>
      <c r="I43" s="2" t="s">
        <v>64</v>
      </c>
      <c r="J43" s="7">
        <v>50000000</v>
      </c>
      <c r="K43" s="7">
        <f t="shared" ref="K43:M45" si="8">+J43/1000</f>
        <v>50000</v>
      </c>
      <c r="L43" s="7">
        <v>50000000</v>
      </c>
      <c r="M43" s="7">
        <f t="shared" si="8"/>
        <v>50000</v>
      </c>
    </row>
    <row r="44" spans="1:13" s="3" customFormat="1" x14ac:dyDescent="0.25">
      <c r="A44" s="2"/>
      <c r="B44" s="3" t="s">
        <v>14</v>
      </c>
      <c r="C44" s="4"/>
      <c r="D44" s="4"/>
      <c r="E44" s="4"/>
      <c r="F44" s="4"/>
      <c r="G44" s="4"/>
      <c r="H44" s="46">
        <v>3705</v>
      </c>
      <c r="I44" s="2" t="s">
        <v>62</v>
      </c>
      <c r="J44" s="7">
        <v>0</v>
      </c>
      <c r="K44" s="7">
        <f t="shared" si="8"/>
        <v>0</v>
      </c>
      <c r="L44" s="7">
        <v>143351959</v>
      </c>
      <c r="M44" s="7">
        <f t="shared" si="8"/>
        <v>143351.959</v>
      </c>
    </row>
    <row r="45" spans="1:13" s="3" customFormat="1" x14ac:dyDescent="0.25">
      <c r="A45" s="2">
        <v>1710</v>
      </c>
      <c r="B45" s="2" t="s">
        <v>15</v>
      </c>
      <c r="C45" s="11">
        <v>8497977</v>
      </c>
      <c r="D45" s="11">
        <f>+C45/1000</f>
        <v>8497.9770000000008</v>
      </c>
      <c r="E45" s="11">
        <v>7792080</v>
      </c>
      <c r="F45" s="11">
        <f>+E45/1000</f>
        <v>7792.08</v>
      </c>
      <c r="G45" s="4"/>
      <c r="H45" s="46">
        <v>3605</v>
      </c>
      <c r="I45" s="2" t="s">
        <v>27</v>
      </c>
      <c r="J45" s="11">
        <f>+'PYG 2013-2014'!K38</f>
        <v>942091947</v>
      </c>
      <c r="K45" s="7">
        <f t="shared" si="8"/>
        <v>942091.94700000004</v>
      </c>
      <c r="L45" s="11">
        <f>+'PYG 2013-2014'!M38</f>
        <v>553903644</v>
      </c>
      <c r="M45" s="7">
        <f t="shared" si="8"/>
        <v>553903.64399999997</v>
      </c>
    </row>
    <row r="46" spans="1:13" s="3" customFormat="1" x14ac:dyDescent="0.25">
      <c r="A46" s="2"/>
      <c r="B46" s="12" t="s">
        <v>16</v>
      </c>
      <c r="C46" s="13">
        <f>+C45</f>
        <v>8497977</v>
      </c>
      <c r="D46" s="13">
        <f t="shared" ref="D46:F46" si="9">+D45</f>
        <v>8497.9770000000008</v>
      </c>
      <c r="E46" s="13">
        <f t="shared" si="9"/>
        <v>7792080</v>
      </c>
      <c r="F46" s="13">
        <f t="shared" si="9"/>
        <v>7792.08</v>
      </c>
      <c r="G46" s="4"/>
      <c r="H46" s="46"/>
      <c r="I46" s="12" t="s">
        <v>26</v>
      </c>
      <c r="J46" s="13">
        <f>SUM(J42:J45)</f>
        <v>1092091947</v>
      </c>
      <c r="K46" s="13">
        <f>SUM(K42:K45)</f>
        <v>1092091.9470000002</v>
      </c>
      <c r="L46" s="13">
        <f>SUM(L42:L45)</f>
        <v>847255603</v>
      </c>
      <c r="M46" s="13">
        <f>SUM(M42:M45)</f>
        <v>847255.603</v>
      </c>
    </row>
    <row r="47" spans="1:13" s="3" customFormat="1" x14ac:dyDescent="0.25">
      <c r="A47" s="2"/>
      <c r="B47" s="2"/>
      <c r="C47" s="1"/>
      <c r="D47" s="1"/>
      <c r="E47" s="1"/>
      <c r="F47" s="1"/>
      <c r="G47" s="4"/>
      <c r="H47" s="46"/>
      <c r="I47" s="2"/>
      <c r="J47" s="1"/>
      <c r="K47" s="1"/>
      <c r="L47" s="1"/>
      <c r="M47" s="1"/>
    </row>
    <row r="48" spans="1:13" ht="14.25" thickBot="1" x14ac:dyDescent="0.3">
      <c r="B48" s="12" t="s">
        <v>17</v>
      </c>
      <c r="C48" s="16">
        <f>+C22+C26+C37+C42+C46</f>
        <v>2419434506</v>
      </c>
      <c r="D48" s="16">
        <f>+D22+D26+D37+D42+D46</f>
        <v>2419434.5060000001</v>
      </c>
      <c r="E48" s="16">
        <f>+E22+E26+E37+E42+E46</f>
        <v>1515746213</v>
      </c>
      <c r="F48" s="16">
        <f>+F22+F26+F37+F42+F46</f>
        <v>1515746.213</v>
      </c>
      <c r="I48" s="12" t="s">
        <v>28</v>
      </c>
      <c r="J48" s="16">
        <f>+J38+J46</f>
        <v>2419434506</v>
      </c>
      <c r="K48" s="16">
        <f>+K38+K46</f>
        <v>2419434.5060000001</v>
      </c>
      <c r="L48" s="16">
        <f>+L38+L46</f>
        <v>1515745813</v>
      </c>
      <c r="M48" s="16">
        <f>+M38+M46</f>
        <v>1515745.8130000001</v>
      </c>
    </row>
    <row r="49" spans="1:13" ht="14.25" thickTop="1" x14ac:dyDescent="0.25">
      <c r="B49" s="3"/>
      <c r="C49" s="5"/>
      <c r="D49" s="5"/>
      <c r="E49" s="5"/>
      <c r="F49" s="5"/>
      <c r="I49" s="3"/>
      <c r="J49" s="35">
        <f>+C48-J48</f>
        <v>0</v>
      </c>
      <c r="K49" s="54">
        <f>+D48-K48</f>
        <v>0</v>
      </c>
      <c r="L49" s="54">
        <f>+E48-L48</f>
        <v>400</v>
      </c>
      <c r="M49" s="54">
        <f>+F48-M48</f>
        <v>0.39999999990686774</v>
      </c>
    </row>
    <row r="50" spans="1:13" x14ac:dyDescent="0.25">
      <c r="B50" s="3"/>
      <c r="C50" s="5"/>
      <c r="D50" s="5"/>
      <c r="E50" s="5"/>
      <c r="F50" s="5"/>
      <c r="I50" s="3"/>
      <c r="J50" s="3"/>
      <c r="K50" s="3"/>
      <c r="L50" s="3"/>
      <c r="M50" s="3"/>
    </row>
    <row r="51" spans="1:13" x14ac:dyDescent="0.25">
      <c r="B51" s="3"/>
      <c r="C51" s="5"/>
      <c r="D51" s="5"/>
      <c r="E51" s="5"/>
      <c r="F51" s="5"/>
      <c r="I51" s="3"/>
      <c r="J51" s="3"/>
      <c r="K51" s="3"/>
      <c r="L51" s="3"/>
      <c r="M51" s="3"/>
    </row>
    <row r="52" spans="1:13" x14ac:dyDescent="0.25">
      <c r="A52" s="17"/>
      <c r="C52" s="4"/>
      <c r="D52" s="4"/>
      <c r="E52" s="4"/>
      <c r="F52" s="4"/>
    </row>
    <row r="53" spans="1:13" s="17" customFormat="1" x14ac:dyDescent="0.25">
      <c r="A53" s="2"/>
      <c r="B53" s="2"/>
      <c r="C53" s="1"/>
      <c r="D53" s="1"/>
      <c r="E53" s="1"/>
      <c r="F53" s="1"/>
      <c r="H53" s="47"/>
      <c r="I53" s="2"/>
      <c r="J53" s="2"/>
      <c r="K53" s="2"/>
      <c r="L53" s="2"/>
      <c r="M53" s="2"/>
    </row>
    <row r="57" spans="1:13" x14ac:dyDescent="0.25">
      <c r="I57" s="17"/>
      <c r="J57" s="17"/>
      <c r="K57" s="17"/>
      <c r="L57" s="17"/>
      <c r="M57" s="17"/>
    </row>
  </sheetData>
  <mergeCells count="4">
    <mergeCell ref="B10:C10"/>
    <mergeCell ref="I10:K10"/>
    <mergeCell ref="I40:K40"/>
    <mergeCell ref="I7:M7"/>
  </mergeCells>
  <pageMargins left="1.7067322834645668" right="0.27559055118110237" top="0.47244094488188981" bottom="0.35" header="0" footer="0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115" zoomScaleNormal="115" zoomScaleSheetLayoutView="115" workbookViewId="0">
      <selection sqref="A1:XFD1048576"/>
    </sheetView>
  </sheetViews>
  <sheetFormatPr baseColWidth="10" defaultColWidth="11.42578125" defaultRowHeight="13.5" x14ac:dyDescent="0.25"/>
  <cols>
    <col min="1" max="1" width="5.28515625" style="2" customWidth="1"/>
    <col min="2" max="2" width="30.5703125" style="2" customWidth="1"/>
    <col min="3" max="3" width="14" style="1" hidden="1" customWidth="1"/>
    <col min="4" max="4" width="13.85546875" style="1" customWidth="1"/>
    <col min="5" max="5" width="2.42578125" style="1" hidden="1" customWidth="1"/>
    <col min="6" max="6" width="13.85546875" style="1" hidden="1" customWidth="1"/>
    <col min="7" max="7" width="11.85546875" style="1" customWidth="1"/>
    <col min="8" max="8" width="1.5703125" style="9" customWidth="1"/>
    <col min="9" max="9" width="5.85546875" style="49" customWidth="1"/>
    <col min="10" max="10" width="31.5703125" style="2" customWidth="1"/>
    <col min="11" max="11" width="14.5703125" style="2" hidden="1" customWidth="1"/>
    <col min="12" max="12" width="13.85546875" style="2" customWidth="1"/>
    <col min="13" max="13" width="12.140625" style="2" hidden="1" customWidth="1"/>
    <col min="14" max="14" width="13.85546875" style="2" customWidth="1"/>
    <col min="15" max="223" width="11.42578125" style="2"/>
    <col min="224" max="224" width="1.7109375" style="2" customWidth="1"/>
    <col min="225" max="225" width="28.5703125" style="2" customWidth="1"/>
    <col min="226" max="226" width="15.5703125" style="2" customWidth="1"/>
    <col min="227" max="227" width="19.85546875" style="2" customWidth="1"/>
    <col min="228" max="228" width="6.140625" style="2" customWidth="1"/>
    <col min="229" max="229" width="19.140625" style="2" customWidth="1"/>
    <col min="230" max="230" width="0" style="2" hidden="1" customWidth="1"/>
    <col min="231" max="231" width="6" style="2" customWidth="1"/>
    <col min="232" max="232" width="6.140625" style="2" bestFit="1" customWidth="1"/>
    <col min="233" max="233" width="23.42578125" style="2" customWidth="1"/>
    <col min="234" max="234" width="17.140625" style="2" customWidth="1"/>
    <col min="235" max="235" width="13.42578125" style="2" bestFit="1" customWidth="1"/>
    <col min="236" max="236" width="6" style="2" customWidth="1"/>
    <col min="237" max="237" width="17.85546875" style="2" customWidth="1"/>
    <col min="238" max="238" width="9.28515625" style="2" customWidth="1"/>
    <col min="239" max="479" width="11.42578125" style="2"/>
    <col min="480" max="480" width="1.7109375" style="2" customWidth="1"/>
    <col min="481" max="481" width="28.5703125" style="2" customWidth="1"/>
    <col min="482" max="482" width="15.5703125" style="2" customWidth="1"/>
    <col min="483" max="483" width="19.85546875" style="2" customWidth="1"/>
    <col min="484" max="484" width="6.140625" style="2" customWidth="1"/>
    <col min="485" max="485" width="19.140625" style="2" customWidth="1"/>
    <col min="486" max="486" width="0" style="2" hidden="1" customWidth="1"/>
    <col min="487" max="487" width="6" style="2" customWidth="1"/>
    <col min="488" max="488" width="6.140625" style="2" bestFit="1" customWidth="1"/>
    <col min="489" max="489" width="23.42578125" style="2" customWidth="1"/>
    <col min="490" max="490" width="17.140625" style="2" customWidth="1"/>
    <col min="491" max="491" width="13.42578125" style="2" bestFit="1" customWidth="1"/>
    <col min="492" max="492" width="6" style="2" customWidth="1"/>
    <col min="493" max="493" width="17.85546875" style="2" customWidth="1"/>
    <col min="494" max="494" width="9.28515625" style="2" customWidth="1"/>
    <col min="495" max="735" width="11.42578125" style="2"/>
    <col min="736" max="736" width="1.7109375" style="2" customWidth="1"/>
    <col min="737" max="737" width="28.5703125" style="2" customWidth="1"/>
    <col min="738" max="738" width="15.5703125" style="2" customWidth="1"/>
    <col min="739" max="739" width="19.85546875" style="2" customWidth="1"/>
    <col min="740" max="740" width="6.140625" style="2" customWidth="1"/>
    <col min="741" max="741" width="19.140625" style="2" customWidth="1"/>
    <col min="742" max="742" width="0" style="2" hidden="1" customWidth="1"/>
    <col min="743" max="743" width="6" style="2" customWidth="1"/>
    <col min="744" max="744" width="6.140625" style="2" bestFit="1" customWidth="1"/>
    <col min="745" max="745" width="23.42578125" style="2" customWidth="1"/>
    <col min="746" max="746" width="17.140625" style="2" customWidth="1"/>
    <col min="747" max="747" width="13.42578125" style="2" bestFit="1" customWidth="1"/>
    <col min="748" max="748" width="6" style="2" customWidth="1"/>
    <col min="749" max="749" width="17.85546875" style="2" customWidth="1"/>
    <col min="750" max="750" width="9.28515625" style="2" customWidth="1"/>
    <col min="751" max="991" width="11.42578125" style="2"/>
    <col min="992" max="992" width="1.7109375" style="2" customWidth="1"/>
    <col min="993" max="993" width="28.5703125" style="2" customWidth="1"/>
    <col min="994" max="994" width="15.5703125" style="2" customWidth="1"/>
    <col min="995" max="995" width="19.85546875" style="2" customWidth="1"/>
    <col min="996" max="996" width="6.140625" style="2" customWidth="1"/>
    <col min="997" max="997" width="19.140625" style="2" customWidth="1"/>
    <col min="998" max="998" width="0" style="2" hidden="1" customWidth="1"/>
    <col min="999" max="999" width="6" style="2" customWidth="1"/>
    <col min="1000" max="1000" width="6.140625" style="2" bestFit="1" customWidth="1"/>
    <col min="1001" max="1001" width="23.42578125" style="2" customWidth="1"/>
    <col min="1002" max="1002" width="17.140625" style="2" customWidth="1"/>
    <col min="1003" max="1003" width="13.42578125" style="2" bestFit="1" customWidth="1"/>
    <col min="1004" max="1004" width="6" style="2" customWidth="1"/>
    <col min="1005" max="1005" width="17.85546875" style="2" customWidth="1"/>
    <col min="1006" max="1006" width="9.28515625" style="2" customWidth="1"/>
    <col min="1007" max="1247" width="11.42578125" style="2"/>
    <col min="1248" max="1248" width="1.7109375" style="2" customWidth="1"/>
    <col min="1249" max="1249" width="28.5703125" style="2" customWidth="1"/>
    <col min="1250" max="1250" width="15.5703125" style="2" customWidth="1"/>
    <col min="1251" max="1251" width="19.85546875" style="2" customWidth="1"/>
    <col min="1252" max="1252" width="6.140625" style="2" customWidth="1"/>
    <col min="1253" max="1253" width="19.140625" style="2" customWidth="1"/>
    <col min="1254" max="1254" width="0" style="2" hidden="1" customWidth="1"/>
    <col min="1255" max="1255" width="6" style="2" customWidth="1"/>
    <col min="1256" max="1256" width="6.140625" style="2" bestFit="1" customWidth="1"/>
    <col min="1257" max="1257" width="23.42578125" style="2" customWidth="1"/>
    <col min="1258" max="1258" width="17.140625" style="2" customWidth="1"/>
    <col min="1259" max="1259" width="13.42578125" style="2" bestFit="1" customWidth="1"/>
    <col min="1260" max="1260" width="6" style="2" customWidth="1"/>
    <col min="1261" max="1261" width="17.85546875" style="2" customWidth="1"/>
    <col min="1262" max="1262" width="9.28515625" style="2" customWidth="1"/>
    <col min="1263" max="1503" width="11.42578125" style="2"/>
    <col min="1504" max="1504" width="1.7109375" style="2" customWidth="1"/>
    <col min="1505" max="1505" width="28.5703125" style="2" customWidth="1"/>
    <col min="1506" max="1506" width="15.5703125" style="2" customWidth="1"/>
    <col min="1507" max="1507" width="19.85546875" style="2" customWidth="1"/>
    <col min="1508" max="1508" width="6.140625" style="2" customWidth="1"/>
    <col min="1509" max="1509" width="19.140625" style="2" customWidth="1"/>
    <col min="1510" max="1510" width="0" style="2" hidden="1" customWidth="1"/>
    <col min="1511" max="1511" width="6" style="2" customWidth="1"/>
    <col min="1512" max="1512" width="6.140625" style="2" bestFit="1" customWidth="1"/>
    <col min="1513" max="1513" width="23.42578125" style="2" customWidth="1"/>
    <col min="1514" max="1514" width="17.140625" style="2" customWidth="1"/>
    <col min="1515" max="1515" width="13.42578125" style="2" bestFit="1" customWidth="1"/>
    <col min="1516" max="1516" width="6" style="2" customWidth="1"/>
    <col min="1517" max="1517" width="17.85546875" style="2" customWidth="1"/>
    <col min="1518" max="1518" width="9.28515625" style="2" customWidth="1"/>
    <col min="1519" max="1759" width="11.42578125" style="2"/>
    <col min="1760" max="1760" width="1.7109375" style="2" customWidth="1"/>
    <col min="1761" max="1761" width="28.5703125" style="2" customWidth="1"/>
    <col min="1762" max="1762" width="15.5703125" style="2" customWidth="1"/>
    <col min="1763" max="1763" width="19.85546875" style="2" customWidth="1"/>
    <col min="1764" max="1764" width="6.140625" style="2" customWidth="1"/>
    <col min="1765" max="1765" width="19.140625" style="2" customWidth="1"/>
    <col min="1766" max="1766" width="0" style="2" hidden="1" customWidth="1"/>
    <col min="1767" max="1767" width="6" style="2" customWidth="1"/>
    <col min="1768" max="1768" width="6.140625" style="2" bestFit="1" customWidth="1"/>
    <col min="1769" max="1769" width="23.42578125" style="2" customWidth="1"/>
    <col min="1770" max="1770" width="17.140625" style="2" customWidth="1"/>
    <col min="1771" max="1771" width="13.42578125" style="2" bestFit="1" customWidth="1"/>
    <col min="1772" max="1772" width="6" style="2" customWidth="1"/>
    <col min="1773" max="1773" width="17.85546875" style="2" customWidth="1"/>
    <col min="1774" max="1774" width="9.28515625" style="2" customWidth="1"/>
    <col min="1775" max="2015" width="11.42578125" style="2"/>
    <col min="2016" max="2016" width="1.7109375" style="2" customWidth="1"/>
    <col min="2017" max="2017" width="28.5703125" style="2" customWidth="1"/>
    <col min="2018" max="2018" width="15.5703125" style="2" customWidth="1"/>
    <col min="2019" max="2019" width="19.85546875" style="2" customWidth="1"/>
    <col min="2020" max="2020" width="6.140625" style="2" customWidth="1"/>
    <col min="2021" max="2021" width="19.140625" style="2" customWidth="1"/>
    <col min="2022" max="2022" width="0" style="2" hidden="1" customWidth="1"/>
    <col min="2023" max="2023" width="6" style="2" customWidth="1"/>
    <col min="2024" max="2024" width="6.140625" style="2" bestFit="1" customWidth="1"/>
    <col min="2025" max="2025" width="23.42578125" style="2" customWidth="1"/>
    <col min="2026" max="2026" width="17.140625" style="2" customWidth="1"/>
    <col min="2027" max="2027" width="13.42578125" style="2" bestFit="1" customWidth="1"/>
    <col min="2028" max="2028" width="6" style="2" customWidth="1"/>
    <col min="2029" max="2029" width="17.85546875" style="2" customWidth="1"/>
    <col min="2030" max="2030" width="9.28515625" style="2" customWidth="1"/>
    <col min="2031" max="2271" width="11.42578125" style="2"/>
    <col min="2272" max="2272" width="1.7109375" style="2" customWidth="1"/>
    <col min="2273" max="2273" width="28.5703125" style="2" customWidth="1"/>
    <col min="2274" max="2274" width="15.5703125" style="2" customWidth="1"/>
    <col min="2275" max="2275" width="19.85546875" style="2" customWidth="1"/>
    <col min="2276" max="2276" width="6.140625" style="2" customWidth="1"/>
    <col min="2277" max="2277" width="19.140625" style="2" customWidth="1"/>
    <col min="2278" max="2278" width="0" style="2" hidden="1" customWidth="1"/>
    <col min="2279" max="2279" width="6" style="2" customWidth="1"/>
    <col min="2280" max="2280" width="6.140625" style="2" bestFit="1" customWidth="1"/>
    <col min="2281" max="2281" width="23.42578125" style="2" customWidth="1"/>
    <col min="2282" max="2282" width="17.140625" style="2" customWidth="1"/>
    <col min="2283" max="2283" width="13.42578125" style="2" bestFit="1" customWidth="1"/>
    <col min="2284" max="2284" width="6" style="2" customWidth="1"/>
    <col min="2285" max="2285" width="17.85546875" style="2" customWidth="1"/>
    <col min="2286" max="2286" width="9.28515625" style="2" customWidth="1"/>
    <col min="2287" max="2527" width="11.42578125" style="2"/>
    <col min="2528" max="2528" width="1.7109375" style="2" customWidth="1"/>
    <col min="2529" max="2529" width="28.5703125" style="2" customWidth="1"/>
    <col min="2530" max="2530" width="15.5703125" style="2" customWidth="1"/>
    <col min="2531" max="2531" width="19.85546875" style="2" customWidth="1"/>
    <col min="2532" max="2532" width="6.140625" style="2" customWidth="1"/>
    <col min="2533" max="2533" width="19.140625" style="2" customWidth="1"/>
    <col min="2534" max="2534" width="0" style="2" hidden="1" customWidth="1"/>
    <col min="2535" max="2535" width="6" style="2" customWidth="1"/>
    <col min="2536" max="2536" width="6.140625" style="2" bestFit="1" customWidth="1"/>
    <col min="2537" max="2537" width="23.42578125" style="2" customWidth="1"/>
    <col min="2538" max="2538" width="17.140625" style="2" customWidth="1"/>
    <col min="2539" max="2539" width="13.42578125" style="2" bestFit="1" customWidth="1"/>
    <col min="2540" max="2540" width="6" style="2" customWidth="1"/>
    <col min="2541" max="2541" width="17.85546875" style="2" customWidth="1"/>
    <col min="2542" max="2542" width="9.28515625" style="2" customWidth="1"/>
    <col min="2543" max="2783" width="11.42578125" style="2"/>
    <col min="2784" max="2784" width="1.7109375" style="2" customWidth="1"/>
    <col min="2785" max="2785" width="28.5703125" style="2" customWidth="1"/>
    <col min="2786" max="2786" width="15.5703125" style="2" customWidth="1"/>
    <col min="2787" max="2787" width="19.85546875" style="2" customWidth="1"/>
    <col min="2788" max="2788" width="6.140625" style="2" customWidth="1"/>
    <col min="2789" max="2789" width="19.140625" style="2" customWidth="1"/>
    <col min="2790" max="2790" width="0" style="2" hidden="1" customWidth="1"/>
    <col min="2791" max="2791" width="6" style="2" customWidth="1"/>
    <col min="2792" max="2792" width="6.140625" style="2" bestFit="1" customWidth="1"/>
    <col min="2793" max="2793" width="23.42578125" style="2" customWidth="1"/>
    <col min="2794" max="2794" width="17.140625" style="2" customWidth="1"/>
    <col min="2795" max="2795" width="13.42578125" style="2" bestFit="1" customWidth="1"/>
    <col min="2796" max="2796" width="6" style="2" customWidth="1"/>
    <col min="2797" max="2797" width="17.85546875" style="2" customWidth="1"/>
    <col min="2798" max="2798" width="9.28515625" style="2" customWidth="1"/>
    <col min="2799" max="3039" width="11.42578125" style="2"/>
    <col min="3040" max="3040" width="1.7109375" style="2" customWidth="1"/>
    <col min="3041" max="3041" width="28.5703125" style="2" customWidth="1"/>
    <col min="3042" max="3042" width="15.5703125" style="2" customWidth="1"/>
    <col min="3043" max="3043" width="19.85546875" style="2" customWidth="1"/>
    <col min="3044" max="3044" width="6.140625" style="2" customWidth="1"/>
    <col min="3045" max="3045" width="19.140625" style="2" customWidth="1"/>
    <col min="3046" max="3046" width="0" style="2" hidden="1" customWidth="1"/>
    <col min="3047" max="3047" width="6" style="2" customWidth="1"/>
    <col min="3048" max="3048" width="6.140625" style="2" bestFit="1" customWidth="1"/>
    <col min="3049" max="3049" width="23.42578125" style="2" customWidth="1"/>
    <col min="3050" max="3050" width="17.140625" style="2" customWidth="1"/>
    <col min="3051" max="3051" width="13.42578125" style="2" bestFit="1" customWidth="1"/>
    <col min="3052" max="3052" width="6" style="2" customWidth="1"/>
    <col min="3053" max="3053" width="17.85546875" style="2" customWidth="1"/>
    <col min="3054" max="3054" width="9.28515625" style="2" customWidth="1"/>
    <col min="3055" max="3295" width="11.42578125" style="2"/>
    <col min="3296" max="3296" width="1.7109375" style="2" customWidth="1"/>
    <col min="3297" max="3297" width="28.5703125" style="2" customWidth="1"/>
    <col min="3298" max="3298" width="15.5703125" style="2" customWidth="1"/>
    <col min="3299" max="3299" width="19.85546875" style="2" customWidth="1"/>
    <col min="3300" max="3300" width="6.140625" style="2" customWidth="1"/>
    <col min="3301" max="3301" width="19.140625" style="2" customWidth="1"/>
    <col min="3302" max="3302" width="0" style="2" hidden="1" customWidth="1"/>
    <col min="3303" max="3303" width="6" style="2" customWidth="1"/>
    <col min="3304" max="3304" width="6.140625" style="2" bestFit="1" customWidth="1"/>
    <col min="3305" max="3305" width="23.42578125" style="2" customWidth="1"/>
    <col min="3306" max="3306" width="17.140625" style="2" customWidth="1"/>
    <col min="3307" max="3307" width="13.42578125" style="2" bestFit="1" customWidth="1"/>
    <col min="3308" max="3308" width="6" style="2" customWidth="1"/>
    <col min="3309" max="3309" width="17.85546875" style="2" customWidth="1"/>
    <col min="3310" max="3310" width="9.28515625" style="2" customWidth="1"/>
    <col min="3311" max="3551" width="11.42578125" style="2"/>
    <col min="3552" max="3552" width="1.7109375" style="2" customWidth="1"/>
    <col min="3553" max="3553" width="28.5703125" style="2" customWidth="1"/>
    <col min="3554" max="3554" width="15.5703125" style="2" customWidth="1"/>
    <col min="3555" max="3555" width="19.85546875" style="2" customWidth="1"/>
    <col min="3556" max="3556" width="6.140625" style="2" customWidth="1"/>
    <col min="3557" max="3557" width="19.140625" style="2" customWidth="1"/>
    <col min="3558" max="3558" width="0" style="2" hidden="1" customWidth="1"/>
    <col min="3559" max="3559" width="6" style="2" customWidth="1"/>
    <col min="3560" max="3560" width="6.140625" style="2" bestFit="1" customWidth="1"/>
    <col min="3561" max="3561" width="23.42578125" style="2" customWidth="1"/>
    <col min="3562" max="3562" width="17.140625" style="2" customWidth="1"/>
    <col min="3563" max="3563" width="13.42578125" style="2" bestFit="1" customWidth="1"/>
    <col min="3564" max="3564" width="6" style="2" customWidth="1"/>
    <col min="3565" max="3565" width="17.85546875" style="2" customWidth="1"/>
    <col min="3566" max="3566" width="9.28515625" style="2" customWidth="1"/>
    <col min="3567" max="3807" width="11.42578125" style="2"/>
    <col min="3808" max="3808" width="1.7109375" style="2" customWidth="1"/>
    <col min="3809" max="3809" width="28.5703125" style="2" customWidth="1"/>
    <col min="3810" max="3810" width="15.5703125" style="2" customWidth="1"/>
    <col min="3811" max="3811" width="19.85546875" style="2" customWidth="1"/>
    <col min="3812" max="3812" width="6.140625" style="2" customWidth="1"/>
    <col min="3813" max="3813" width="19.140625" style="2" customWidth="1"/>
    <col min="3814" max="3814" width="0" style="2" hidden="1" customWidth="1"/>
    <col min="3815" max="3815" width="6" style="2" customWidth="1"/>
    <col min="3816" max="3816" width="6.140625" style="2" bestFit="1" customWidth="1"/>
    <col min="3817" max="3817" width="23.42578125" style="2" customWidth="1"/>
    <col min="3818" max="3818" width="17.140625" style="2" customWidth="1"/>
    <col min="3819" max="3819" width="13.42578125" style="2" bestFit="1" customWidth="1"/>
    <col min="3820" max="3820" width="6" style="2" customWidth="1"/>
    <col min="3821" max="3821" width="17.85546875" style="2" customWidth="1"/>
    <col min="3822" max="3822" width="9.28515625" style="2" customWidth="1"/>
    <col min="3823" max="4063" width="11.42578125" style="2"/>
    <col min="4064" max="4064" width="1.7109375" style="2" customWidth="1"/>
    <col min="4065" max="4065" width="28.5703125" style="2" customWidth="1"/>
    <col min="4066" max="4066" width="15.5703125" style="2" customWidth="1"/>
    <col min="4067" max="4067" width="19.85546875" style="2" customWidth="1"/>
    <col min="4068" max="4068" width="6.140625" style="2" customWidth="1"/>
    <col min="4069" max="4069" width="19.140625" style="2" customWidth="1"/>
    <col min="4070" max="4070" width="0" style="2" hidden="1" customWidth="1"/>
    <col min="4071" max="4071" width="6" style="2" customWidth="1"/>
    <col min="4072" max="4072" width="6.140625" style="2" bestFit="1" customWidth="1"/>
    <col min="4073" max="4073" width="23.42578125" style="2" customWidth="1"/>
    <col min="4074" max="4074" width="17.140625" style="2" customWidth="1"/>
    <col min="4075" max="4075" width="13.42578125" style="2" bestFit="1" customWidth="1"/>
    <col min="4076" max="4076" width="6" style="2" customWidth="1"/>
    <col min="4077" max="4077" width="17.85546875" style="2" customWidth="1"/>
    <col min="4078" max="4078" width="9.28515625" style="2" customWidth="1"/>
    <col min="4079" max="4319" width="11.42578125" style="2"/>
    <col min="4320" max="4320" width="1.7109375" style="2" customWidth="1"/>
    <col min="4321" max="4321" width="28.5703125" style="2" customWidth="1"/>
    <col min="4322" max="4322" width="15.5703125" style="2" customWidth="1"/>
    <col min="4323" max="4323" width="19.85546875" style="2" customWidth="1"/>
    <col min="4324" max="4324" width="6.140625" style="2" customWidth="1"/>
    <col min="4325" max="4325" width="19.140625" style="2" customWidth="1"/>
    <col min="4326" max="4326" width="0" style="2" hidden="1" customWidth="1"/>
    <col min="4327" max="4327" width="6" style="2" customWidth="1"/>
    <col min="4328" max="4328" width="6.140625" style="2" bestFit="1" customWidth="1"/>
    <col min="4329" max="4329" width="23.42578125" style="2" customWidth="1"/>
    <col min="4330" max="4330" width="17.140625" style="2" customWidth="1"/>
    <col min="4331" max="4331" width="13.42578125" style="2" bestFit="1" customWidth="1"/>
    <col min="4332" max="4332" width="6" style="2" customWidth="1"/>
    <col min="4333" max="4333" width="17.85546875" style="2" customWidth="1"/>
    <col min="4334" max="4334" width="9.28515625" style="2" customWidth="1"/>
    <col min="4335" max="4575" width="11.42578125" style="2"/>
    <col min="4576" max="4576" width="1.7109375" style="2" customWidth="1"/>
    <col min="4577" max="4577" width="28.5703125" style="2" customWidth="1"/>
    <col min="4578" max="4578" width="15.5703125" style="2" customWidth="1"/>
    <col min="4579" max="4579" width="19.85546875" style="2" customWidth="1"/>
    <col min="4580" max="4580" width="6.140625" style="2" customWidth="1"/>
    <col min="4581" max="4581" width="19.140625" style="2" customWidth="1"/>
    <col min="4582" max="4582" width="0" style="2" hidden="1" customWidth="1"/>
    <col min="4583" max="4583" width="6" style="2" customWidth="1"/>
    <col min="4584" max="4584" width="6.140625" style="2" bestFit="1" customWidth="1"/>
    <col min="4585" max="4585" width="23.42578125" style="2" customWidth="1"/>
    <col min="4586" max="4586" width="17.140625" style="2" customWidth="1"/>
    <col min="4587" max="4587" width="13.42578125" style="2" bestFit="1" customWidth="1"/>
    <col min="4588" max="4588" width="6" style="2" customWidth="1"/>
    <col min="4589" max="4589" width="17.85546875" style="2" customWidth="1"/>
    <col min="4590" max="4590" width="9.28515625" style="2" customWidth="1"/>
    <col min="4591" max="4831" width="11.42578125" style="2"/>
    <col min="4832" max="4832" width="1.7109375" style="2" customWidth="1"/>
    <col min="4833" max="4833" width="28.5703125" style="2" customWidth="1"/>
    <col min="4834" max="4834" width="15.5703125" style="2" customWidth="1"/>
    <col min="4835" max="4835" width="19.85546875" style="2" customWidth="1"/>
    <col min="4836" max="4836" width="6.140625" style="2" customWidth="1"/>
    <col min="4837" max="4837" width="19.140625" style="2" customWidth="1"/>
    <col min="4838" max="4838" width="0" style="2" hidden="1" customWidth="1"/>
    <col min="4839" max="4839" width="6" style="2" customWidth="1"/>
    <col min="4840" max="4840" width="6.140625" style="2" bestFit="1" customWidth="1"/>
    <col min="4841" max="4841" width="23.42578125" style="2" customWidth="1"/>
    <col min="4842" max="4842" width="17.140625" style="2" customWidth="1"/>
    <col min="4843" max="4843" width="13.42578125" style="2" bestFit="1" customWidth="1"/>
    <col min="4844" max="4844" width="6" style="2" customWidth="1"/>
    <col min="4845" max="4845" width="17.85546875" style="2" customWidth="1"/>
    <col min="4846" max="4846" width="9.28515625" style="2" customWidth="1"/>
    <col min="4847" max="5087" width="11.42578125" style="2"/>
    <col min="5088" max="5088" width="1.7109375" style="2" customWidth="1"/>
    <col min="5089" max="5089" width="28.5703125" style="2" customWidth="1"/>
    <col min="5090" max="5090" width="15.5703125" style="2" customWidth="1"/>
    <col min="5091" max="5091" width="19.85546875" style="2" customWidth="1"/>
    <col min="5092" max="5092" width="6.140625" style="2" customWidth="1"/>
    <col min="5093" max="5093" width="19.140625" style="2" customWidth="1"/>
    <col min="5094" max="5094" width="0" style="2" hidden="1" customWidth="1"/>
    <col min="5095" max="5095" width="6" style="2" customWidth="1"/>
    <col min="5096" max="5096" width="6.140625" style="2" bestFit="1" customWidth="1"/>
    <col min="5097" max="5097" width="23.42578125" style="2" customWidth="1"/>
    <col min="5098" max="5098" width="17.140625" style="2" customWidth="1"/>
    <col min="5099" max="5099" width="13.42578125" style="2" bestFit="1" customWidth="1"/>
    <col min="5100" max="5100" width="6" style="2" customWidth="1"/>
    <col min="5101" max="5101" width="17.85546875" style="2" customWidth="1"/>
    <col min="5102" max="5102" width="9.28515625" style="2" customWidth="1"/>
    <col min="5103" max="5343" width="11.42578125" style="2"/>
    <col min="5344" max="5344" width="1.7109375" style="2" customWidth="1"/>
    <col min="5345" max="5345" width="28.5703125" style="2" customWidth="1"/>
    <col min="5346" max="5346" width="15.5703125" style="2" customWidth="1"/>
    <col min="5347" max="5347" width="19.85546875" style="2" customWidth="1"/>
    <col min="5348" max="5348" width="6.140625" style="2" customWidth="1"/>
    <col min="5349" max="5349" width="19.140625" style="2" customWidth="1"/>
    <col min="5350" max="5350" width="0" style="2" hidden="1" customWidth="1"/>
    <col min="5351" max="5351" width="6" style="2" customWidth="1"/>
    <col min="5352" max="5352" width="6.140625" style="2" bestFit="1" customWidth="1"/>
    <col min="5353" max="5353" width="23.42578125" style="2" customWidth="1"/>
    <col min="5354" max="5354" width="17.140625" style="2" customWidth="1"/>
    <col min="5355" max="5355" width="13.42578125" style="2" bestFit="1" customWidth="1"/>
    <col min="5356" max="5356" width="6" style="2" customWidth="1"/>
    <col min="5357" max="5357" width="17.85546875" style="2" customWidth="1"/>
    <col min="5358" max="5358" width="9.28515625" style="2" customWidth="1"/>
    <col min="5359" max="5599" width="11.42578125" style="2"/>
    <col min="5600" max="5600" width="1.7109375" style="2" customWidth="1"/>
    <col min="5601" max="5601" width="28.5703125" style="2" customWidth="1"/>
    <col min="5602" max="5602" width="15.5703125" style="2" customWidth="1"/>
    <col min="5603" max="5603" width="19.85546875" style="2" customWidth="1"/>
    <col min="5604" max="5604" width="6.140625" style="2" customWidth="1"/>
    <col min="5605" max="5605" width="19.140625" style="2" customWidth="1"/>
    <col min="5606" max="5606" width="0" style="2" hidden="1" customWidth="1"/>
    <col min="5607" max="5607" width="6" style="2" customWidth="1"/>
    <col min="5608" max="5608" width="6.140625" style="2" bestFit="1" customWidth="1"/>
    <col min="5609" max="5609" width="23.42578125" style="2" customWidth="1"/>
    <col min="5610" max="5610" width="17.140625" style="2" customWidth="1"/>
    <col min="5611" max="5611" width="13.42578125" style="2" bestFit="1" customWidth="1"/>
    <col min="5612" max="5612" width="6" style="2" customWidth="1"/>
    <col min="5613" max="5613" width="17.85546875" style="2" customWidth="1"/>
    <col min="5614" max="5614" width="9.28515625" style="2" customWidth="1"/>
    <col min="5615" max="5855" width="11.42578125" style="2"/>
    <col min="5856" max="5856" width="1.7109375" style="2" customWidth="1"/>
    <col min="5857" max="5857" width="28.5703125" style="2" customWidth="1"/>
    <col min="5858" max="5858" width="15.5703125" style="2" customWidth="1"/>
    <col min="5859" max="5859" width="19.85546875" style="2" customWidth="1"/>
    <col min="5860" max="5860" width="6.140625" style="2" customWidth="1"/>
    <col min="5861" max="5861" width="19.140625" style="2" customWidth="1"/>
    <col min="5862" max="5862" width="0" style="2" hidden="1" customWidth="1"/>
    <col min="5863" max="5863" width="6" style="2" customWidth="1"/>
    <col min="5864" max="5864" width="6.140625" style="2" bestFit="1" customWidth="1"/>
    <col min="5865" max="5865" width="23.42578125" style="2" customWidth="1"/>
    <col min="5866" max="5866" width="17.140625" style="2" customWidth="1"/>
    <col min="5867" max="5867" width="13.42578125" style="2" bestFit="1" customWidth="1"/>
    <col min="5868" max="5868" width="6" style="2" customWidth="1"/>
    <col min="5869" max="5869" width="17.85546875" style="2" customWidth="1"/>
    <col min="5870" max="5870" width="9.28515625" style="2" customWidth="1"/>
    <col min="5871" max="6111" width="11.42578125" style="2"/>
    <col min="6112" max="6112" width="1.7109375" style="2" customWidth="1"/>
    <col min="6113" max="6113" width="28.5703125" style="2" customWidth="1"/>
    <col min="6114" max="6114" width="15.5703125" style="2" customWidth="1"/>
    <col min="6115" max="6115" width="19.85546875" style="2" customWidth="1"/>
    <col min="6116" max="6116" width="6.140625" style="2" customWidth="1"/>
    <col min="6117" max="6117" width="19.140625" style="2" customWidth="1"/>
    <col min="6118" max="6118" width="0" style="2" hidden="1" customWidth="1"/>
    <col min="6119" max="6119" width="6" style="2" customWidth="1"/>
    <col min="6120" max="6120" width="6.140625" style="2" bestFit="1" customWidth="1"/>
    <col min="6121" max="6121" width="23.42578125" style="2" customWidth="1"/>
    <col min="6122" max="6122" width="17.140625" style="2" customWidth="1"/>
    <col min="6123" max="6123" width="13.42578125" style="2" bestFit="1" customWidth="1"/>
    <col min="6124" max="6124" width="6" style="2" customWidth="1"/>
    <col min="6125" max="6125" width="17.85546875" style="2" customWidth="1"/>
    <col min="6126" max="6126" width="9.28515625" style="2" customWidth="1"/>
    <col min="6127" max="6367" width="11.42578125" style="2"/>
    <col min="6368" max="6368" width="1.7109375" style="2" customWidth="1"/>
    <col min="6369" max="6369" width="28.5703125" style="2" customWidth="1"/>
    <col min="6370" max="6370" width="15.5703125" style="2" customWidth="1"/>
    <col min="6371" max="6371" width="19.85546875" style="2" customWidth="1"/>
    <col min="6372" max="6372" width="6.140625" style="2" customWidth="1"/>
    <col min="6373" max="6373" width="19.140625" style="2" customWidth="1"/>
    <col min="6374" max="6374" width="0" style="2" hidden="1" customWidth="1"/>
    <col min="6375" max="6375" width="6" style="2" customWidth="1"/>
    <col min="6376" max="6376" width="6.140625" style="2" bestFit="1" customWidth="1"/>
    <col min="6377" max="6377" width="23.42578125" style="2" customWidth="1"/>
    <col min="6378" max="6378" width="17.140625" style="2" customWidth="1"/>
    <col min="6379" max="6379" width="13.42578125" style="2" bestFit="1" customWidth="1"/>
    <col min="6380" max="6380" width="6" style="2" customWidth="1"/>
    <col min="6381" max="6381" width="17.85546875" style="2" customWidth="1"/>
    <col min="6382" max="6382" width="9.28515625" style="2" customWidth="1"/>
    <col min="6383" max="6623" width="11.42578125" style="2"/>
    <col min="6624" max="6624" width="1.7109375" style="2" customWidth="1"/>
    <col min="6625" max="6625" width="28.5703125" style="2" customWidth="1"/>
    <col min="6626" max="6626" width="15.5703125" style="2" customWidth="1"/>
    <col min="6627" max="6627" width="19.85546875" style="2" customWidth="1"/>
    <col min="6628" max="6628" width="6.140625" style="2" customWidth="1"/>
    <col min="6629" max="6629" width="19.140625" style="2" customWidth="1"/>
    <col min="6630" max="6630" width="0" style="2" hidden="1" customWidth="1"/>
    <col min="6631" max="6631" width="6" style="2" customWidth="1"/>
    <col min="6632" max="6632" width="6.140625" style="2" bestFit="1" customWidth="1"/>
    <col min="6633" max="6633" width="23.42578125" style="2" customWidth="1"/>
    <col min="6634" max="6634" width="17.140625" style="2" customWidth="1"/>
    <col min="6635" max="6635" width="13.42578125" style="2" bestFit="1" customWidth="1"/>
    <col min="6636" max="6636" width="6" style="2" customWidth="1"/>
    <col min="6637" max="6637" width="17.85546875" style="2" customWidth="1"/>
    <col min="6638" max="6638" width="9.28515625" style="2" customWidth="1"/>
    <col min="6639" max="6879" width="11.42578125" style="2"/>
    <col min="6880" max="6880" width="1.7109375" style="2" customWidth="1"/>
    <col min="6881" max="6881" width="28.5703125" style="2" customWidth="1"/>
    <col min="6882" max="6882" width="15.5703125" style="2" customWidth="1"/>
    <col min="6883" max="6883" width="19.85546875" style="2" customWidth="1"/>
    <col min="6884" max="6884" width="6.140625" style="2" customWidth="1"/>
    <col min="6885" max="6885" width="19.140625" style="2" customWidth="1"/>
    <col min="6886" max="6886" width="0" style="2" hidden="1" customWidth="1"/>
    <col min="6887" max="6887" width="6" style="2" customWidth="1"/>
    <col min="6888" max="6888" width="6.140625" style="2" bestFit="1" customWidth="1"/>
    <col min="6889" max="6889" width="23.42578125" style="2" customWidth="1"/>
    <col min="6890" max="6890" width="17.140625" style="2" customWidth="1"/>
    <col min="6891" max="6891" width="13.42578125" style="2" bestFit="1" customWidth="1"/>
    <col min="6892" max="6892" width="6" style="2" customWidth="1"/>
    <col min="6893" max="6893" width="17.85546875" style="2" customWidth="1"/>
    <col min="6894" max="6894" width="9.28515625" style="2" customWidth="1"/>
    <col min="6895" max="7135" width="11.42578125" style="2"/>
    <col min="7136" max="7136" width="1.7109375" style="2" customWidth="1"/>
    <col min="7137" max="7137" width="28.5703125" style="2" customWidth="1"/>
    <col min="7138" max="7138" width="15.5703125" style="2" customWidth="1"/>
    <col min="7139" max="7139" width="19.85546875" style="2" customWidth="1"/>
    <col min="7140" max="7140" width="6.140625" style="2" customWidth="1"/>
    <col min="7141" max="7141" width="19.140625" style="2" customWidth="1"/>
    <col min="7142" max="7142" width="0" style="2" hidden="1" customWidth="1"/>
    <col min="7143" max="7143" width="6" style="2" customWidth="1"/>
    <col min="7144" max="7144" width="6.140625" style="2" bestFit="1" customWidth="1"/>
    <col min="7145" max="7145" width="23.42578125" style="2" customWidth="1"/>
    <col min="7146" max="7146" width="17.140625" style="2" customWidth="1"/>
    <col min="7147" max="7147" width="13.42578125" style="2" bestFit="1" customWidth="1"/>
    <col min="7148" max="7148" width="6" style="2" customWidth="1"/>
    <col min="7149" max="7149" width="17.85546875" style="2" customWidth="1"/>
    <col min="7150" max="7150" width="9.28515625" style="2" customWidth="1"/>
    <col min="7151" max="7391" width="11.42578125" style="2"/>
    <col min="7392" max="7392" width="1.7109375" style="2" customWidth="1"/>
    <col min="7393" max="7393" width="28.5703125" style="2" customWidth="1"/>
    <col min="7394" max="7394" width="15.5703125" style="2" customWidth="1"/>
    <col min="7395" max="7395" width="19.85546875" style="2" customWidth="1"/>
    <col min="7396" max="7396" width="6.140625" style="2" customWidth="1"/>
    <col min="7397" max="7397" width="19.140625" style="2" customWidth="1"/>
    <col min="7398" max="7398" width="0" style="2" hidden="1" customWidth="1"/>
    <col min="7399" max="7399" width="6" style="2" customWidth="1"/>
    <col min="7400" max="7400" width="6.140625" style="2" bestFit="1" customWidth="1"/>
    <col min="7401" max="7401" width="23.42578125" style="2" customWidth="1"/>
    <col min="7402" max="7402" width="17.140625" style="2" customWidth="1"/>
    <col min="7403" max="7403" width="13.42578125" style="2" bestFit="1" customWidth="1"/>
    <col min="7404" max="7404" width="6" style="2" customWidth="1"/>
    <col min="7405" max="7405" width="17.85546875" style="2" customWidth="1"/>
    <col min="7406" max="7406" width="9.28515625" style="2" customWidth="1"/>
    <col min="7407" max="7647" width="11.42578125" style="2"/>
    <col min="7648" max="7648" width="1.7109375" style="2" customWidth="1"/>
    <col min="7649" max="7649" width="28.5703125" style="2" customWidth="1"/>
    <col min="7650" max="7650" width="15.5703125" style="2" customWidth="1"/>
    <col min="7651" max="7651" width="19.85546875" style="2" customWidth="1"/>
    <col min="7652" max="7652" width="6.140625" style="2" customWidth="1"/>
    <col min="7653" max="7653" width="19.140625" style="2" customWidth="1"/>
    <col min="7654" max="7654" width="0" style="2" hidden="1" customWidth="1"/>
    <col min="7655" max="7655" width="6" style="2" customWidth="1"/>
    <col min="7656" max="7656" width="6.140625" style="2" bestFit="1" customWidth="1"/>
    <col min="7657" max="7657" width="23.42578125" style="2" customWidth="1"/>
    <col min="7658" max="7658" width="17.140625" style="2" customWidth="1"/>
    <col min="7659" max="7659" width="13.42578125" style="2" bestFit="1" customWidth="1"/>
    <col min="7660" max="7660" width="6" style="2" customWidth="1"/>
    <col min="7661" max="7661" width="17.85546875" style="2" customWidth="1"/>
    <col min="7662" max="7662" width="9.28515625" style="2" customWidth="1"/>
    <col min="7663" max="7903" width="11.42578125" style="2"/>
    <col min="7904" max="7904" width="1.7109375" style="2" customWidth="1"/>
    <col min="7905" max="7905" width="28.5703125" style="2" customWidth="1"/>
    <col min="7906" max="7906" width="15.5703125" style="2" customWidth="1"/>
    <col min="7907" max="7907" width="19.85546875" style="2" customWidth="1"/>
    <col min="7908" max="7908" width="6.140625" style="2" customWidth="1"/>
    <col min="7909" max="7909" width="19.140625" style="2" customWidth="1"/>
    <col min="7910" max="7910" width="0" style="2" hidden="1" customWidth="1"/>
    <col min="7911" max="7911" width="6" style="2" customWidth="1"/>
    <col min="7912" max="7912" width="6.140625" style="2" bestFit="1" customWidth="1"/>
    <col min="7913" max="7913" width="23.42578125" style="2" customWidth="1"/>
    <col min="7914" max="7914" width="17.140625" style="2" customWidth="1"/>
    <col min="7915" max="7915" width="13.42578125" style="2" bestFit="1" customWidth="1"/>
    <col min="7916" max="7916" width="6" style="2" customWidth="1"/>
    <col min="7917" max="7917" width="17.85546875" style="2" customWidth="1"/>
    <col min="7918" max="7918" width="9.28515625" style="2" customWidth="1"/>
    <col min="7919" max="8159" width="11.42578125" style="2"/>
    <col min="8160" max="8160" width="1.7109375" style="2" customWidth="1"/>
    <col min="8161" max="8161" width="28.5703125" style="2" customWidth="1"/>
    <col min="8162" max="8162" width="15.5703125" style="2" customWidth="1"/>
    <col min="8163" max="8163" width="19.85546875" style="2" customWidth="1"/>
    <col min="8164" max="8164" width="6.140625" style="2" customWidth="1"/>
    <col min="8165" max="8165" width="19.140625" style="2" customWidth="1"/>
    <col min="8166" max="8166" width="0" style="2" hidden="1" customWidth="1"/>
    <col min="8167" max="8167" width="6" style="2" customWidth="1"/>
    <col min="8168" max="8168" width="6.140625" style="2" bestFit="1" customWidth="1"/>
    <col min="8169" max="8169" width="23.42578125" style="2" customWidth="1"/>
    <col min="8170" max="8170" width="17.140625" style="2" customWidth="1"/>
    <col min="8171" max="8171" width="13.42578125" style="2" bestFit="1" customWidth="1"/>
    <col min="8172" max="8172" width="6" style="2" customWidth="1"/>
    <col min="8173" max="8173" width="17.85546875" style="2" customWidth="1"/>
    <col min="8174" max="8174" width="9.28515625" style="2" customWidth="1"/>
    <col min="8175" max="8415" width="11.42578125" style="2"/>
    <col min="8416" max="8416" width="1.7109375" style="2" customWidth="1"/>
    <col min="8417" max="8417" width="28.5703125" style="2" customWidth="1"/>
    <col min="8418" max="8418" width="15.5703125" style="2" customWidth="1"/>
    <col min="8419" max="8419" width="19.85546875" style="2" customWidth="1"/>
    <col min="8420" max="8420" width="6.140625" style="2" customWidth="1"/>
    <col min="8421" max="8421" width="19.140625" style="2" customWidth="1"/>
    <col min="8422" max="8422" width="0" style="2" hidden="1" customWidth="1"/>
    <col min="8423" max="8423" width="6" style="2" customWidth="1"/>
    <col min="8424" max="8424" width="6.140625" style="2" bestFit="1" customWidth="1"/>
    <col min="8425" max="8425" width="23.42578125" style="2" customWidth="1"/>
    <col min="8426" max="8426" width="17.140625" style="2" customWidth="1"/>
    <col min="8427" max="8427" width="13.42578125" style="2" bestFit="1" customWidth="1"/>
    <col min="8428" max="8428" width="6" style="2" customWidth="1"/>
    <col min="8429" max="8429" width="17.85546875" style="2" customWidth="1"/>
    <col min="8430" max="8430" width="9.28515625" style="2" customWidth="1"/>
    <col min="8431" max="8671" width="11.42578125" style="2"/>
    <col min="8672" max="8672" width="1.7109375" style="2" customWidth="1"/>
    <col min="8673" max="8673" width="28.5703125" style="2" customWidth="1"/>
    <col min="8674" max="8674" width="15.5703125" style="2" customWidth="1"/>
    <col min="8675" max="8675" width="19.85546875" style="2" customWidth="1"/>
    <col min="8676" max="8676" width="6.140625" style="2" customWidth="1"/>
    <col min="8677" max="8677" width="19.140625" style="2" customWidth="1"/>
    <col min="8678" max="8678" width="0" style="2" hidden="1" customWidth="1"/>
    <col min="8679" max="8679" width="6" style="2" customWidth="1"/>
    <col min="8680" max="8680" width="6.140625" style="2" bestFit="1" customWidth="1"/>
    <col min="8681" max="8681" width="23.42578125" style="2" customWidth="1"/>
    <col min="8682" max="8682" width="17.140625" style="2" customWidth="1"/>
    <col min="8683" max="8683" width="13.42578125" style="2" bestFit="1" customWidth="1"/>
    <col min="8684" max="8684" width="6" style="2" customWidth="1"/>
    <col min="8685" max="8685" width="17.85546875" style="2" customWidth="1"/>
    <col min="8686" max="8686" width="9.28515625" style="2" customWidth="1"/>
    <col min="8687" max="8927" width="11.42578125" style="2"/>
    <col min="8928" max="8928" width="1.7109375" style="2" customWidth="1"/>
    <col min="8929" max="8929" width="28.5703125" style="2" customWidth="1"/>
    <col min="8930" max="8930" width="15.5703125" style="2" customWidth="1"/>
    <col min="8931" max="8931" width="19.85546875" style="2" customWidth="1"/>
    <col min="8932" max="8932" width="6.140625" style="2" customWidth="1"/>
    <col min="8933" max="8933" width="19.140625" style="2" customWidth="1"/>
    <col min="8934" max="8934" width="0" style="2" hidden="1" customWidth="1"/>
    <col min="8935" max="8935" width="6" style="2" customWidth="1"/>
    <col min="8936" max="8936" width="6.140625" style="2" bestFit="1" customWidth="1"/>
    <col min="8937" max="8937" width="23.42578125" style="2" customWidth="1"/>
    <col min="8938" max="8938" width="17.140625" style="2" customWidth="1"/>
    <col min="8939" max="8939" width="13.42578125" style="2" bestFit="1" customWidth="1"/>
    <col min="8940" max="8940" width="6" style="2" customWidth="1"/>
    <col min="8941" max="8941" width="17.85546875" style="2" customWidth="1"/>
    <col min="8942" max="8942" width="9.28515625" style="2" customWidth="1"/>
    <col min="8943" max="9183" width="11.42578125" style="2"/>
    <col min="9184" max="9184" width="1.7109375" style="2" customWidth="1"/>
    <col min="9185" max="9185" width="28.5703125" style="2" customWidth="1"/>
    <col min="9186" max="9186" width="15.5703125" style="2" customWidth="1"/>
    <col min="9187" max="9187" width="19.85546875" style="2" customWidth="1"/>
    <col min="9188" max="9188" width="6.140625" style="2" customWidth="1"/>
    <col min="9189" max="9189" width="19.140625" style="2" customWidth="1"/>
    <col min="9190" max="9190" width="0" style="2" hidden="1" customWidth="1"/>
    <col min="9191" max="9191" width="6" style="2" customWidth="1"/>
    <col min="9192" max="9192" width="6.140625" style="2" bestFit="1" customWidth="1"/>
    <col min="9193" max="9193" width="23.42578125" style="2" customWidth="1"/>
    <col min="9194" max="9194" width="17.140625" style="2" customWidth="1"/>
    <col min="9195" max="9195" width="13.42578125" style="2" bestFit="1" customWidth="1"/>
    <col min="9196" max="9196" width="6" style="2" customWidth="1"/>
    <col min="9197" max="9197" width="17.85546875" style="2" customWidth="1"/>
    <col min="9198" max="9198" width="9.28515625" style="2" customWidth="1"/>
    <col min="9199" max="9439" width="11.42578125" style="2"/>
    <col min="9440" max="9440" width="1.7109375" style="2" customWidth="1"/>
    <col min="9441" max="9441" width="28.5703125" style="2" customWidth="1"/>
    <col min="9442" max="9442" width="15.5703125" style="2" customWidth="1"/>
    <col min="9443" max="9443" width="19.85546875" style="2" customWidth="1"/>
    <col min="9444" max="9444" width="6.140625" style="2" customWidth="1"/>
    <col min="9445" max="9445" width="19.140625" style="2" customWidth="1"/>
    <col min="9446" max="9446" width="0" style="2" hidden="1" customWidth="1"/>
    <col min="9447" max="9447" width="6" style="2" customWidth="1"/>
    <col min="9448" max="9448" width="6.140625" style="2" bestFit="1" customWidth="1"/>
    <col min="9449" max="9449" width="23.42578125" style="2" customWidth="1"/>
    <col min="9450" max="9450" width="17.140625" style="2" customWidth="1"/>
    <col min="9451" max="9451" width="13.42578125" style="2" bestFit="1" customWidth="1"/>
    <col min="9452" max="9452" width="6" style="2" customWidth="1"/>
    <col min="9453" max="9453" width="17.85546875" style="2" customWidth="1"/>
    <col min="9454" max="9454" width="9.28515625" style="2" customWidth="1"/>
    <col min="9455" max="9695" width="11.42578125" style="2"/>
    <col min="9696" max="9696" width="1.7109375" style="2" customWidth="1"/>
    <col min="9697" max="9697" width="28.5703125" style="2" customWidth="1"/>
    <col min="9698" max="9698" width="15.5703125" style="2" customWidth="1"/>
    <col min="9699" max="9699" width="19.85546875" style="2" customWidth="1"/>
    <col min="9700" max="9700" width="6.140625" style="2" customWidth="1"/>
    <col min="9701" max="9701" width="19.140625" style="2" customWidth="1"/>
    <col min="9702" max="9702" width="0" style="2" hidden="1" customWidth="1"/>
    <col min="9703" max="9703" width="6" style="2" customWidth="1"/>
    <col min="9704" max="9704" width="6.140625" style="2" bestFit="1" customWidth="1"/>
    <col min="9705" max="9705" width="23.42578125" style="2" customWidth="1"/>
    <col min="9706" max="9706" width="17.140625" style="2" customWidth="1"/>
    <col min="9707" max="9707" width="13.42578125" style="2" bestFit="1" customWidth="1"/>
    <col min="9708" max="9708" width="6" style="2" customWidth="1"/>
    <col min="9709" max="9709" width="17.85546875" style="2" customWidth="1"/>
    <col min="9710" max="9710" width="9.28515625" style="2" customWidth="1"/>
    <col min="9711" max="9951" width="11.42578125" style="2"/>
    <col min="9952" max="9952" width="1.7109375" style="2" customWidth="1"/>
    <col min="9953" max="9953" width="28.5703125" style="2" customWidth="1"/>
    <col min="9954" max="9954" width="15.5703125" style="2" customWidth="1"/>
    <col min="9955" max="9955" width="19.85546875" style="2" customWidth="1"/>
    <col min="9956" max="9956" width="6.140625" style="2" customWidth="1"/>
    <col min="9957" max="9957" width="19.140625" style="2" customWidth="1"/>
    <col min="9958" max="9958" width="0" style="2" hidden="1" customWidth="1"/>
    <col min="9959" max="9959" width="6" style="2" customWidth="1"/>
    <col min="9960" max="9960" width="6.140625" style="2" bestFit="1" customWidth="1"/>
    <col min="9961" max="9961" width="23.42578125" style="2" customWidth="1"/>
    <col min="9962" max="9962" width="17.140625" style="2" customWidth="1"/>
    <col min="9963" max="9963" width="13.42578125" style="2" bestFit="1" customWidth="1"/>
    <col min="9964" max="9964" width="6" style="2" customWidth="1"/>
    <col min="9965" max="9965" width="17.85546875" style="2" customWidth="1"/>
    <col min="9966" max="9966" width="9.28515625" style="2" customWidth="1"/>
    <col min="9967" max="10207" width="11.42578125" style="2"/>
    <col min="10208" max="10208" width="1.7109375" style="2" customWidth="1"/>
    <col min="10209" max="10209" width="28.5703125" style="2" customWidth="1"/>
    <col min="10210" max="10210" width="15.5703125" style="2" customWidth="1"/>
    <col min="10211" max="10211" width="19.85546875" style="2" customWidth="1"/>
    <col min="10212" max="10212" width="6.140625" style="2" customWidth="1"/>
    <col min="10213" max="10213" width="19.140625" style="2" customWidth="1"/>
    <col min="10214" max="10214" width="0" style="2" hidden="1" customWidth="1"/>
    <col min="10215" max="10215" width="6" style="2" customWidth="1"/>
    <col min="10216" max="10216" width="6.140625" style="2" bestFit="1" customWidth="1"/>
    <col min="10217" max="10217" width="23.42578125" style="2" customWidth="1"/>
    <col min="10218" max="10218" width="17.140625" style="2" customWidth="1"/>
    <col min="10219" max="10219" width="13.42578125" style="2" bestFit="1" customWidth="1"/>
    <col min="10220" max="10220" width="6" style="2" customWidth="1"/>
    <col min="10221" max="10221" width="17.85546875" style="2" customWidth="1"/>
    <col min="10222" max="10222" width="9.28515625" style="2" customWidth="1"/>
    <col min="10223" max="10463" width="11.42578125" style="2"/>
    <col min="10464" max="10464" width="1.7109375" style="2" customWidth="1"/>
    <col min="10465" max="10465" width="28.5703125" style="2" customWidth="1"/>
    <col min="10466" max="10466" width="15.5703125" style="2" customWidth="1"/>
    <col min="10467" max="10467" width="19.85546875" style="2" customWidth="1"/>
    <col min="10468" max="10468" width="6.140625" style="2" customWidth="1"/>
    <col min="10469" max="10469" width="19.140625" style="2" customWidth="1"/>
    <col min="10470" max="10470" width="0" style="2" hidden="1" customWidth="1"/>
    <col min="10471" max="10471" width="6" style="2" customWidth="1"/>
    <col min="10472" max="10472" width="6.140625" style="2" bestFit="1" customWidth="1"/>
    <col min="10473" max="10473" width="23.42578125" style="2" customWidth="1"/>
    <col min="10474" max="10474" width="17.140625" style="2" customWidth="1"/>
    <col min="10475" max="10475" width="13.42578125" style="2" bestFit="1" customWidth="1"/>
    <col min="10476" max="10476" width="6" style="2" customWidth="1"/>
    <col min="10477" max="10477" width="17.85546875" style="2" customWidth="1"/>
    <col min="10478" max="10478" width="9.28515625" style="2" customWidth="1"/>
    <col min="10479" max="10719" width="11.42578125" style="2"/>
    <col min="10720" max="10720" width="1.7109375" style="2" customWidth="1"/>
    <col min="10721" max="10721" width="28.5703125" style="2" customWidth="1"/>
    <col min="10722" max="10722" width="15.5703125" style="2" customWidth="1"/>
    <col min="10723" max="10723" width="19.85546875" style="2" customWidth="1"/>
    <col min="10724" max="10724" width="6.140625" style="2" customWidth="1"/>
    <col min="10725" max="10725" width="19.140625" style="2" customWidth="1"/>
    <col min="10726" max="10726" width="0" style="2" hidden="1" customWidth="1"/>
    <col min="10727" max="10727" width="6" style="2" customWidth="1"/>
    <col min="10728" max="10728" width="6.140625" style="2" bestFit="1" customWidth="1"/>
    <col min="10729" max="10729" width="23.42578125" style="2" customWidth="1"/>
    <col min="10730" max="10730" width="17.140625" style="2" customWidth="1"/>
    <col min="10731" max="10731" width="13.42578125" style="2" bestFit="1" customWidth="1"/>
    <col min="10732" max="10732" width="6" style="2" customWidth="1"/>
    <col min="10733" max="10733" width="17.85546875" style="2" customWidth="1"/>
    <col min="10734" max="10734" width="9.28515625" style="2" customWidth="1"/>
    <col min="10735" max="10975" width="11.42578125" style="2"/>
    <col min="10976" max="10976" width="1.7109375" style="2" customWidth="1"/>
    <col min="10977" max="10977" width="28.5703125" style="2" customWidth="1"/>
    <col min="10978" max="10978" width="15.5703125" style="2" customWidth="1"/>
    <col min="10979" max="10979" width="19.85546875" style="2" customWidth="1"/>
    <col min="10980" max="10980" width="6.140625" style="2" customWidth="1"/>
    <col min="10981" max="10981" width="19.140625" style="2" customWidth="1"/>
    <col min="10982" max="10982" width="0" style="2" hidden="1" customWidth="1"/>
    <col min="10983" max="10983" width="6" style="2" customWidth="1"/>
    <col min="10984" max="10984" width="6.140625" style="2" bestFit="1" customWidth="1"/>
    <col min="10985" max="10985" width="23.42578125" style="2" customWidth="1"/>
    <col min="10986" max="10986" width="17.140625" style="2" customWidth="1"/>
    <col min="10987" max="10987" width="13.42578125" style="2" bestFit="1" customWidth="1"/>
    <col min="10988" max="10988" width="6" style="2" customWidth="1"/>
    <col min="10989" max="10989" width="17.85546875" style="2" customWidth="1"/>
    <col min="10990" max="10990" width="9.28515625" style="2" customWidth="1"/>
    <col min="10991" max="11231" width="11.42578125" style="2"/>
    <col min="11232" max="11232" width="1.7109375" style="2" customWidth="1"/>
    <col min="11233" max="11233" width="28.5703125" style="2" customWidth="1"/>
    <col min="11234" max="11234" width="15.5703125" style="2" customWidth="1"/>
    <col min="11235" max="11235" width="19.85546875" style="2" customWidth="1"/>
    <col min="11236" max="11236" width="6.140625" style="2" customWidth="1"/>
    <col min="11237" max="11237" width="19.140625" style="2" customWidth="1"/>
    <col min="11238" max="11238" width="0" style="2" hidden="1" customWidth="1"/>
    <col min="11239" max="11239" width="6" style="2" customWidth="1"/>
    <col min="11240" max="11240" width="6.140625" style="2" bestFit="1" customWidth="1"/>
    <col min="11241" max="11241" width="23.42578125" style="2" customWidth="1"/>
    <col min="11242" max="11242" width="17.140625" style="2" customWidth="1"/>
    <col min="11243" max="11243" width="13.42578125" style="2" bestFit="1" customWidth="1"/>
    <col min="11244" max="11244" width="6" style="2" customWidth="1"/>
    <col min="11245" max="11245" width="17.85546875" style="2" customWidth="1"/>
    <col min="11246" max="11246" width="9.28515625" style="2" customWidth="1"/>
    <col min="11247" max="11487" width="11.42578125" style="2"/>
    <col min="11488" max="11488" width="1.7109375" style="2" customWidth="1"/>
    <col min="11489" max="11489" width="28.5703125" style="2" customWidth="1"/>
    <col min="11490" max="11490" width="15.5703125" style="2" customWidth="1"/>
    <col min="11491" max="11491" width="19.85546875" style="2" customWidth="1"/>
    <col min="11492" max="11492" width="6.140625" style="2" customWidth="1"/>
    <col min="11493" max="11493" width="19.140625" style="2" customWidth="1"/>
    <col min="11494" max="11494" width="0" style="2" hidden="1" customWidth="1"/>
    <col min="11495" max="11495" width="6" style="2" customWidth="1"/>
    <col min="11496" max="11496" width="6.140625" style="2" bestFit="1" customWidth="1"/>
    <col min="11497" max="11497" width="23.42578125" style="2" customWidth="1"/>
    <col min="11498" max="11498" width="17.140625" style="2" customWidth="1"/>
    <col min="11499" max="11499" width="13.42578125" style="2" bestFit="1" customWidth="1"/>
    <col min="11500" max="11500" width="6" style="2" customWidth="1"/>
    <col min="11501" max="11501" width="17.85546875" style="2" customWidth="1"/>
    <col min="11502" max="11502" width="9.28515625" style="2" customWidth="1"/>
    <col min="11503" max="11743" width="11.42578125" style="2"/>
    <col min="11744" max="11744" width="1.7109375" style="2" customWidth="1"/>
    <col min="11745" max="11745" width="28.5703125" style="2" customWidth="1"/>
    <col min="11746" max="11746" width="15.5703125" style="2" customWidth="1"/>
    <col min="11747" max="11747" width="19.85546875" style="2" customWidth="1"/>
    <col min="11748" max="11748" width="6.140625" style="2" customWidth="1"/>
    <col min="11749" max="11749" width="19.140625" style="2" customWidth="1"/>
    <col min="11750" max="11750" width="0" style="2" hidden="1" customWidth="1"/>
    <col min="11751" max="11751" width="6" style="2" customWidth="1"/>
    <col min="11752" max="11752" width="6.140625" style="2" bestFit="1" customWidth="1"/>
    <col min="11753" max="11753" width="23.42578125" style="2" customWidth="1"/>
    <col min="11754" max="11754" width="17.140625" style="2" customWidth="1"/>
    <col min="11755" max="11755" width="13.42578125" style="2" bestFit="1" customWidth="1"/>
    <col min="11756" max="11756" width="6" style="2" customWidth="1"/>
    <col min="11757" max="11757" width="17.85546875" style="2" customWidth="1"/>
    <col min="11758" max="11758" width="9.28515625" style="2" customWidth="1"/>
    <col min="11759" max="11999" width="11.42578125" style="2"/>
    <col min="12000" max="12000" width="1.7109375" style="2" customWidth="1"/>
    <col min="12001" max="12001" width="28.5703125" style="2" customWidth="1"/>
    <col min="12002" max="12002" width="15.5703125" style="2" customWidth="1"/>
    <col min="12003" max="12003" width="19.85546875" style="2" customWidth="1"/>
    <col min="12004" max="12004" width="6.140625" style="2" customWidth="1"/>
    <col min="12005" max="12005" width="19.140625" style="2" customWidth="1"/>
    <col min="12006" max="12006" width="0" style="2" hidden="1" customWidth="1"/>
    <col min="12007" max="12007" width="6" style="2" customWidth="1"/>
    <col min="12008" max="12008" width="6.140625" style="2" bestFit="1" customWidth="1"/>
    <col min="12009" max="12009" width="23.42578125" style="2" customWidth="1"/>
    <col min="12010" max="12010" width="17.140625" style="2" customWidth="1"/>
    <col min="12011" max="12011" width="13.42578125" style="2" bestFit="1" customWidth="1"/>
    <col min="12012" max="12012" width="6" style="2" customWidth="1"/>
    <col min="12013" max="12013" width="17.85546875" style="2" customWidth="1"/>
    <col min="12014" max="12014" width="9.28515625" style="2" customWidth="1"/>
    <col min="12015" max="12255" width="11.42578125" style="2"/>
    <col min="12256" max="12256" width="1.7109375" style="2" customWidth="1"/>
    <col min="12257" max="12257" width="28.5703125" style="2" customWidth="1"/>
    <col min="12258" max="12258" width="15.5703125" style="2" customWidth="1"/>
    <col min="12259" max="12259" width="19.85546875" style="2" customWidth="1"/>
    <col min="12260" max="12260" width="6.140625" style="2" customWidth="1"/>
    <col min="12261" max="12261" width="19.140625" style="2" customWidth="1"/>
    <col min="12262" max="12262" width="0" style="2" hidden="1" customWidth="1"/>
    <col min="12263" max="12263" width="6" style="2" customWidth="1"/>
    <col min="12264" max="12264" width="6.140625" style="2" bestFit="1" customWidth="1"/>
    <col min="12265" max="12265" width="23.42578125" style="2" customWidth="1"/>
    <col min="12266" max="12266" width="17.140625" style="2" customWidth="1"/>
    <col min="12267" max="12267" width="13.42578125" style="2" bestFit="1" customWidth="1"/>
    <col min="12268" max="12268" width="6" style="2" customWidth="1"/>
    <col min="12269" max="12269" width="17.85546875" style="2" customWidth="1"/>
    <col min="12270" max="12270" width="9.28515625" style="2" customWidth="1"/>
    <col min="12271" max="12511" width="11.42578125" style="2"/>
    <col min="12512" max="12512" width="1.7109375" style="2" customWidth="1"/>
    <col min="12513" max="12513" width="28.5703125" style="2" customWidth="1"/>
    <col min="12514" max="12514" width="15.5703125" style="2" customWidth="1"/>
    <col min="12515" max="12515" width="19.85546875" style="2" customWidth="1"/>
    <col min="12516" max="12516" width="6.140625" style="2" customWidth="1"/>
    <col min="12517" max="12517" width="19.140625" style="2" customWidth="1"/>
    <col min="12518" max="12518" width="0" style="2" hidden="1" customWidth="1"/>
    <col min="12519" max="12519" width="6" style="2" customWidth="1"/>
    <col min="12520" max="12520" width="6.140625" style="2" bestFit="1" customWidth="1"/>
    <col min="12521" max="12521" width="23.42578125" style="2" customWidth="1"/>
    <col min="12522" max="12522" width="17.140625" style="2" customWidth="1"/>
    <col min="12523" max="12523" width="13.42578125" style="2" bestFit="1" customWidth="1"/>
    <col min="12524" max="12524" width="6" style="2" customWidth="1"/>
    <col min="12525" max="12525" width="17.85546875" style="2" customWidth="1"/>
    <col min="12526" max="12526" width="9.28515625" style="2" customWidth="1"/>
    <col min="12527" max="12767" width="11.42578125" style="2"/>
    <col min="12768" max="12768" width="1.7109375" style="2" customWidth="1"/>
    <col min="12769" max="12769" width="28.5703125" style="2" customWidth="1"/>
    <col min="12770" max="12770" width="15.5703125" style="2" customWidth="1"/>
    <col min="12771" max="12771" width="19.85546875" style="2" customWidth="1"/>
    <col min="12772" max="12772" width="6.140625" style="2" customWidth="1"/>
    <col min="12773" max="12773" width="19.140625" style="2" customWidth="1"/>
    <col min="12774" max="12774" width="0" style="2" hidden="1" customWidth="1"/>
    <col min="12775" max="12775" width="6" style="2" customWidth="1"/>
    <col min="12776" max="12776" width="6.140625" style="2" bestFit="1" customWidth="1"/>
    <col min="12777" max="12777" width="23.42578125" style="2" customWidth="1"/>
    <col min="12778" max="12778" width="17.140625" style="2" customWidth="1"/>
    <col min="12779" max="12779" width="13.42578125" style="2" bestFit="1" customWidth="1"/>
    <col min="12780" max="12780" width="6" style="2" customWidth="1"/>
    <col min="12781" max="12781" width="17.85546875" style="2" customWidth="1"/>
    <col min="12782" max="12782" width="9.28515625" style="2" customWidth="1"/>
    <col min="12783" max="13023" width="11.42578125" style="2"/>
    <col min="13024" max="13024" width="1.7109375" style="2" customWidth="1"/>
    <col min="13025" max="13025" width="28.5703125" style="2" customWidth="1"/>
    <col min="13026" max="13026" width="15.5703125" style="2" customWidth="1"/>
    <col min="13027" max="13027" width="19.85546875" style="2" customWidth="1"/>
    <col min="13028" max="13028" width="6.140625" style="2" customWidth="1"/>
    <col min="13029" max="13029" width="19.140625" style="2" customWidth="1"/>
    <col min="13030" max="13030" width="0" style="2" hidden="1" customWidth="1"/>
    <col min="13031" max="13031" width="6" style="2" customWidth="1"/>
    <col min="13032" max="13032" width="6.140625" style="2" bestFit="1" customWidth="1"/>
    <col min="13033" max="13033" width="23.42578125" style="2" customWidth="1"/>
    <col min="13034" max="13034" width="17.140625" style="2" customWidth="1"/>
    <col min="13035" max="13035" width="13.42578125" style="2" bestFit="1" customWidth="1"/>
    <col min="13036" max="13036" width="6" style="2" customWidth="1"/>
    <col min="13037" max="13037" width="17.85546875" style="2" customWidth="1"/>
    <col min="13038" max="13038" width="9.28515625" style="2" customWidth="1"/>
    <col min="13039" max="13279" width="11.42578125" style="2"/>
    <col min="13280" max="13280" width="1.7109375" style="2" customWidth="1"/>
    <col min="13281" max="13281" width="28.5703125" style="2" customWidth="1"/>
    <col min="13282" max="13282" width="15.5703125" style="2" customWidth="1"/>
    <col min="13283" max="13283" width="19.85546875" style="2" customWidth="1"/>
    <col min="13284" max="13284" width="6.140625" style="2" customWidth="1"/>
    <col min="13285" max="13285" width="19.140625" style="2" customWidth="1"/>
    <col min="13286" max="13286" width="0" style="2" hidden="1" customWidth="1"/>
    <col min="13287" max="13287" width="6" style="2" customWidth="1"/>
    <col min="13288" max="13288" width="6.140625" style="2" bestFit="1" customWidth="1"/>
    <col min="13289" max="13289" width="23.42578125" style="2" customWidth="1"/>
    <col min="13290" max="13290" width="17.140625" style="2" customWidth="1"/>
    <col min="13291" max="13291" width="13.42578125" style="2" bestFit="1" customWidth="1"/>
    <col min="13292" max="13292" width="6" style="2" customWidth="1"/>
    <col min="13293" max="13293" width="17.85546875" style="2" customWidth="1"/>
    <col min="13294" max="13294" width="9.28515625" style="2" customWidth="1"/>
    <col min="13295" max="13535" width="11.42578125" style="2"/>
    <col min="13536" max="13536" width="1.7109375" style="2" customWidth="1"/>
    <col min="13537" max="13537" width="28.5703125" style="2" customWidth="1"/>
    <col min="13538" max="13538" width="15.5703125" style="2" customWidth="1"/>
    <col min="13539" max="13539" width="19.85546875" style="2" customWidth="1"/>
    <col min="13540" max="13540" width="6.140625" style="2" customWidth="1"/>
    <col min="13541" max="13541" width="19.140625" style="2" customWidth="1"/>
    <col min="13542" max="13542" width="0" style="2" hidden="1" customWidth="1"/>
    <col min="13543" max="13543" width="6" style="2" customWidth="1"/>
    <col min="13544" max="13544" width="6.140625" style="2" bestFit="1" customWidth="1"/>
    <col min="13545" max="13545" width="23.42578125" style="2" customWidth="1"/>
    <col min="13546" max="13546" width="17.140625" style="2" customWidth="1"/>
    <col min="13547" max="13547" width="13.42578125" style="2" bestFit="1" customWidth="1"/>
    <col min="13548" max="13548" width="6" style="2" customWidth="1"/>
    <col min="13549" max="13549" width="17.85546875" style="2" customWidth="1"/>
    <col min="13550" max="13550" width="9.28515625" style="2" customWidth="1"/>
    <col min="13551" max="13791" width="11.42578125" style="2"/>
    <col min="13792" max="13792" width="1.7109375" style="2" customWidth="1"/>
    <col min="13793" max="13793" width="28.5703125" style="2" customWidth="1"/>
    <col min="13794" max="13794" width="15.5703125" style="2" customWidth="1"/>
    <col min="13795" max="13795" width="19.85546875" style="2" customWidth="1"/>
    <col min="13796" max="13796" width="6.140625" style="2" customWidth="1"/>
    <col min="13797" max="13797" width="19.140625" style="2" customWidth="1"/>
    <col min="13798" max="13798" width="0" style="2" hidden="1" customWidth="1"/>
    <col min="13799" max="13799" width="6" style="2" customWidth="1"/>
    <col min="13800" max="13800" width="6.140625" style="2" bestFit="1" customWidth="1"/>
    <col min="13801" max="13801" width="23.42578125" style="2" customWidth="1"/>
    <col min="13802" max="13802" width="17.140625" style="2" customWidth="1"/>
    <col min="13803" max="13803" width="13.42578125" style="2" bestFit="1" customWidth="1"/>
    <col min="13804" max="13804" width="6" style="2" customWidth="1"/>
    <col min="13805" max="13805" width="17.85546875" style="2" customWidth="1"/>
    <col min="13806" max="13806" width="9.28515625" style="2" customWidth="1"/>
    <col min="13807" max="14047" width="11.42578125" style="2"/>
    <col min="14048" max="14048" width="1.7109375" style="2" customWidth="1"/>
    <col min="14049" max="14049" width="28.5703125" style="2" customWidth="1"/>
    <col min="14050" max="14050" width="15.5703125" style="2" customWidth="1"/>
    <col min="14051" max="14051" width="19.85546875" style="2" customWidth="1"/>
    <col min="14052" max="14052" width="6.140625" style="2" customWidth="1"/>
    <col min="14053" max="14053" width="19.140625" style="2" customWidth="1"/>
    <col min="14054" max="14054" width="0" style="2" hidden="1" customWidth="1"/>
    <col min="14055" max="14055" width="6" style="2" customWidth="1"/>
    <col min="14056" max="14056" width="6.140625" style="2" bestFit="1" customWidth="1"/>
    <col min="14057" max="14057" width="23.42578125" style="2" customWidth="1"/>
    <col min="14058" max="14058" width="17.140625" style="2" customWidth="1"/>
    <col min="14059" max="14059" width="13.42578125" style="2" bestFit="1" customWidth="1"/>
    <col min="14060" max="14060" width="6" style="2" customWidth="1"/>
    <col min="14061" max="14061" width="17.85546875" style="2" customWidth="1"/>
    <col min="14062" max="14062" width="9.28515625" style="2" customWidth="1"/>
    <col min="14063" max="14303" width="11.42578125" style="2"/>
    <col min="14304" max="14304" width="1.7109375" style="2" customWidth="1"/>
    <col min="14305" max="14305" width="28.5703125" style="2" customWidth="1"/>
    <col min="14306" max="14306" width="15.5703125" style="2" customWidth="1"/>
    <col min="14307" max="14307" width="19.85546875" style="2" customWidth="1"/>
    <col min="14308" max="14308" width="6.140625" style="2" customWidth="1"/>
    <col min="14309" max="14309" width="19.140625" style="2" customWidth="1"/>
    <col min="14310" max="14310" width="0" style="2" hidden="1" customWidth="1"/>
    <col min="14311" max="14311" width="6" style="2" customWidth="1"/>
    <col min="14312" max="14312" width="6.140625" style="2" bestFit="1" customWidth="1"/>
    <col min="14313" max="14313" width="23.42578125" style="2" customWidth="1"/>
    <col min="14314" max="14314" width="17.140625" style="2" customWidth="1"/>
    <col min="14315" max="14315" width="13.42578125" style="2" bestFit="1" customWidth="1"/>
    <col min="14316" max="14316" width="6" style="2" customWidth="1"/>
    <col min="14317" max="14317" width="17.85546875" style="2" customWidth="1"/>
    <col min="14318" max="14318" width="9.28515625" style="2" customWidth="1"/>
    <col min="14319" max="14559" width="11.42578125" style="2"/>
    <col min="14560" max="14560" width="1.7109375" style="2" customWidth="1"/>
    <col min="14561" max="14561" width="28.5703125" style="2" customWidth="1"/>
    <col min="14562" max="14562" width="15.5703125" style="2" customWidth="1"/>
    <col min="14563" max="14563" width="19.85546875" style="2" customWidth="1"/>
    <col min="14564" max="14564" width="6.140625" style="2" customWidth="1"/>
    <col min="14565" max="14565" width="19.140625" style="2" customWidth="1"/>
    <col min="14566" max="14566" width="0" style="2" hidden="1" customWidth="1"/>
    <col min="14567" max="14567" width="6" style="2" customWidth="1"/>
    <col min="14568" max="14568" width="6.140625" style="2" bestFit="1" customWidth="1"/>
    <col min="14569" max="14569" width="23.42578125" style="2" customWidth="1"/>
    <col min="14570" max="14570" width="17.140625" style="2" customWidth="1"/>
    <col min="14571" max="14571" width="13.42578125" style="2" bestFit="1" customWidth="1"/>
    <col min="14572" max="14572" width="6" style="2" customWidth="1"/>
    <col min="14573" max="14573" width="17.85546875" style="2" customWidth="1"/>
    <col min="14574" max="14574" width="9.28515625" style="2" customWidth="1"/>
    <col min="14575" max="14815" width="11.42578125" style="2"/>
    <col min="14816" max="14816" width="1.7109375" style="2" customWidth="1"/>
    <col min="14817" max="14817" width="28.5703125" style="2" customWidth="1"/>
    <col min="14818" max="14818" width="15.5703125" style="2" customWidth="1"/>
    <col min="14819" max="14819" width="19.85546875" style="2" customWidth="1"/>
    <col min="14820" max="14820" width="6.140625" style="2" customWidth="1"/>
    <col min="14821" max="14821" width="19.140625" style="2" customWidth="1"/>
    <col min="14822" max="14822" width="0" style="2" hidden="1" customWidth="1"/>
    <col min="14823" max="14823" width="6" style="2" customWidth="1"/>
    <col min="14824" max="14824" width="6.140625" style="2" bestFit="1" customWidth="1"/>
    <col min="14825" max="14825" width="23.42578125" style="2" customWidth="1"/>
    <col min="14826" max="14826" width="17.140625" style="2" customWidth="1"/>
    <col min="14827" max="14827" width="13.42578125" style="2" bestFit="1" customWidth="1"/>
    <col min="14828" max="14828" width="6" style="2" customWidth="1"/>
    <col min="14829" max="14829" width="17.85546875" style="2" customWidth="1"/>
    <col min="14830" max="14830" width="9.28515625" style="2" customWidth="1"/>
    <col min="14831" max="15071" width="11.42578125" style="2"/>
    <col min="15072" max="15072" width="1.7109375" style="2" customWidth="1"/>
    <col min="15073" max="15073" width="28.5703125" style="2" customWidth="1"/>
    <col min="15074" max="15074" width="15.5703125" style="2" customWidth="1"/>
    <col min="15075" max="15075" width="19.85546875" style="2" customWidth="1"/>
    <col min="15076" max="15076" width="6.140625" style="2" customWidth="1"/>
    <col min="15077" max="15077" width="19.140625" style="2" customWidth="1"/>
    <col min="15078" max="15078" width="0" style="2" hidden="1" customWidth="1"/>
    <col min="15079" max="15079" width="6" style="2" customWidth="1"/>
    <col min="15080" max="15080" width="6.140625" style="2" bestFit="1" customWidth="1"/>
    <col min="15081" max="15081" width="23.42578125" style="2" customWidth="1"/>
    <col min="15082" max="15082" width="17.140625" style="2" customWidth="1"/>
    <col min="15083" max="15083" width="13.42578125" style="2" bestFit="1" customWidth="1"/>
    <col min="15084" max="15084" width="6" style="2" customWidth="1"/>
    <col min="15085" max="15085" width="17.85546875" style="2" customWidth="1"/>
    <col min="15086" max="15086" width="9.28515625" style="2" customWidth="1"/>
    <col min="15087" max="15327" width="11.42578125" style="2"/>
    <col min="15328" max="15328" width="1.7109375" style="2" customWidth="1"/>
    <col min="15329" max="15329" width="28.5703125" style="2" customWidth="1"/>
    <col min="15330" max="15330" width="15.5703125" style="2" customWidth="1"/>
    <col min="15331" max="15331" width="19.85546875" style="2" customWidth="1"/>
    <col min="15332" max="15332" width="6.140625" style="2" customWidth="1"/>
    <col min="15333" max="15333" width="19.140625" style="2" customWidth="1"/>
    <col min="15334" max="15334" width="0" style="2" hidden="1" customWidth="1"/>
    <col min="15335" max="15335" width="6" style="2" customWidth="1"/>
    <col min="15336" max="15336" width="6.140625" style="2" bestFit="1" customWidth="1"/>
    <col min="15337" max="15337" width="23.42578125" style="2" customWidth="1"/>
    <col min="15338" max="15338" width="17.140625" style="2" customWidth="1"/>
    <col min="15339" max="15339" width="13.42578125" style="2" bestFit="1" customWidth="1"/>
    <col min="15340" max="15340" width="6" style="2" customWidth="1"/>
    <col min="15341" max="15341" width="17.85546875" style="2" customWidth="1"/>
    <col min="15342" max="15342" width="9.28515625" style="2" customWidth="1"/>
    <col min="15343" max="15583" width="11.42578125" style="2"/>
    <col min="15584" max="15584" width="1.7109375" style="2" customWidth="1"/>
    <col min="15585" max="15585" width="28.5703125" style="2" customWidth="1"/>
    <col min="15586" max="15586" width="15.5703125" style="2" customWidth="1"/>
    <col min="15587" max="15587" width="19.85546875" style="2" customWidth="1"/>
    <col min="15588" max="15588" width="6.140625" style="2" customWidth="1"/>
    <col min="15589" max="15589" width="19.140625" style="2" customWidth="1"/>
    <col min="15590" max="15590" width="0" style="2" hidden="1" customWidth="1"/>
    <col min="15591" max="15591" width="6" style="2" customWidth="1"/>
    <col min="15592" max="15592" width="6.140625" style="2" bestFit="1" customWidth="1"/>
    <col min="15593" max="15593" width="23.42578125" style="2" customWidth="1"/>
    <col min="15594" max="15594" width="17.140625" style="2" customWidth="1"/>
    <col min="15595" max="15595" width="13.42578125" style="2" bestFit="1" customWidth="1"/>
    <col min="15596" max="15596" width="6" style="2" customWidth="1"/>
    <col min="15597" max="15597" width="17.85546875" style="2" customWidth="1"/>
    <col min="15598" max="15598" width="9.28515625" style="2" customWidth="1"/>
    <col min="15599" max="15839" width="11.42578125" style="2"/>
    <col min="15840" max="15840" width="1.7109375" style="2" customWidth="1"/>
    <col min="15841" max="15841" width="28.5703125" style="2" customWidth="1"/>
    <col min="15842" max="15842" width="15.5703125" style="2" customWidth="1"/>
    <col min="15843" max="15843" width="19.85546875" style="2" customWidth="1"/>
    <col min="15844" max="15844" width="6.140625" style="2" customWidth="1"/>
    <col min="15845" max="15845" width="19.140625" style="2" customWidth="1"/>
    <col min="15846" max="15846" width="0" style="2" hidden="1" customWidth="1"/>
    <col min="15847" max="15847" width="6" style="2" customWidth="1"/>
    <col min="15848" max="15848" width="6.140625" style="2" bestFit="1" customWidth="1"/>
    <col min="15849" max="15849" width="23.42578125" style="2" customWidth="1"/>
    <col min="15850" max="15850" width="17.140625" style="2" customWidth="1"/>
    <col min="15851" max="15851" width="13.42578125" style="2" bestFit="1" customWidth="1"/>
    <col min="15852" max="15852" width="6" style="2" customWidth="1"/>
    <col min="15853" max="15853" width="17.85546875" style="2" customWidth="1"/>
    <col min="15854" max="15854" width="9.28515625" style="2" customWidth="1"/>
    <col min="15855" max="16095" width="11.42578125" style="2"/>
    <col min="16096" max="16096" width="1.7109375" style="2" customWidth="1"/>
    <col min="16097" max="16097" width="28.5703125" style="2" customWidth="1"/>
    <col min="16098" max="16098" width="15.5703125" style="2" customWidth="1"/>
    <col min="16099" max="16099" width="19.85546875" style="2" customWidth="1"/>
    <col min="16100" max="16100" width="6.140625" style="2" customWidth="1"/>
    <col min="16101" max="16101" width="19.140625" style="2" customWidth="1"/>
    <col min="16102" max="16102" width="0" style="2" hidden="1" customWidth="1"/>
    <col min="16103" max="16103" width="6" style="2" customWidth="1"/>
    <col min="16104" max="16104" width="6.140625" style="2" bestFit="1" customWidth="1"/>
    <col min="16105" max="16105" width="23.42578125" style="2" customWidth="1"/>
    <col min="16106" max="16106" width="17.140625" style="2" customWidth="1"/>
    <col min="16107" max="16107" width="13.42578125" style="2" bestFit="1" customWidth="1"/>
    <col min="16108" max="16108" width="6" style="2" customWidth="1"/>
    <col min="16109" max="16109" width="17.85546875" style="2" customWidth="1"/>
    <col min="16110" max="16110" width="9.28515625" style="2" customWidth="1"/>
    <col min="16111" max="16384" width="11.42578125" style="2"/>
  </cols>
  <sheetData>
    <row r="1" spans="1:16" x14ac:dyDescent="0.25">
      <c r="A1" s="27" t="s">
        <v>0</v>
      </c>
      <c r="B1" s="27"/>
      <c r="C1" s="27"/>
      <c r="E1" s="29"/>
      <c r="F1" s="33"/>
      <c r="G1" s="29"/>
      <c r="H1" s="36"/>
      <c r="I1" s="48"/>
    </row>
    <row r="2" spans="1:16" x14ac:dyDescent="0.25">
      <c r="A2" s="27" t="s">
        <v>2</v>
      </c>
      <c r="B2" s="27"/>
      <c r="C2" s="27"/>
      <c r="E2" s="29"/>
      <c r="F2" s="33"/>
      <c r="G2" s="29"/>
      <c r="H2" s="36"/>
      <c r="I2" s="48"/>
    </row>
    <row r="3" spans="1:16" x14ac:dyDescent="0.25">
      <c r="A3" s="27" t="s">
        <v>108</v>
      </c>
      <c r="B3" s="45"/>
      <c r="C3" s="45"/>
      <c r="E3" s="28"/>
      <c r="F3" s="34"/>
      <c r="G3" s="28"/>
      <c r="H3" s="37"/>
      <c r="I3" s="48"/>
    </row>
    <row r="4" spans="1:16" x14ac:dyDescent="0.25">
      <c r="A4" s="27" t="s">
        <v>110</v>
      </c>
      <c r="B4" s="45"/>
      <c r="C4" s="45"/>
      <c r="E4" s="28"/>
      <c r="F4" s="34"/>
      <c r="G4" s="28"/>
      <c r="H4" s="37"/>
      <c r="I4" s="48"/>
    </row>
    <row r="5" spans="1:16" x14ac:dyDescent="0.25">
      <c r="A5" s="27" t="s">
        <v>111</v>
      </c>
    </row>
    <row r="6" spans="1:16" x14ac:dyDescent="0.25">
      <c r="A6" s="27" t="s">
        <v>107</v>
      </c>
    </row>
    <row r="7" spans="1:16" ht="15" customHeight="1" x14ac:dyDescent="0.25">
      <c r="J7" s="58" t="s">
        <v>113</v>
      </c>
      <c r="K7" s="58"/>
      <c r="L7" s="58"/>
      <c r="M7" s="58"/>
      <c r="N7" s="58"/>
      <c r="O7" s="58"/>
      <c r="P7" s="58"/>
    </row>
    <row r="8" spans="1:16" s="1" customFormat="1" x14ac:dyDescent="0.25">
      <c r="B8" s="55" t="s">
        <v>29</v>
      </c>
      <c r="C8" s="55"/>
      <c r="D8" s="55"/>
      <c r="E8" s="6"/>
      <c r="F8" s="32"/>
      <c r="G8" s="6"/>
      <c r="H8" s="38"/>
      <c r="I8" s="52"/>
      <c r="J8" s="18" t="s">
        <v>99</v>
      </c>
    </row>
    <row r="9" spans="1:16" s="1" customFormat="1" x14ac:dyDescent="0.25">
      <c r="B9" s="6"/>
      <c r="H9" s="9"/>
      <c r="I9" s="49"/>
      <c r="J9" s="18"/>
    </row>
    <row r="10" spans="1:16" s="1" customFormat="1" x14ac:dyDescent="0.25">
      <c r="B10" s="6"/>
      <c r="C10" s="31">
        <v>2.0139999999999998</v>
      </c>
      <c r="D10" s="31">
        <v>2.0139999999999998</v>
      </c>
      <c r="E10" s="31"/>
      <c r="F10" s="31" t="s">
        <v>68</v>
      </c>
      <c r="G10" s="31" t="s">
        <v>68</v>
      </c>
      <c r="H10" s="39"/>
      <c r="I10" s="53"/>
      <c r="J10" s="31"/>
      <c r="K10" s="31">
        <v>2.0139999999999998</v>
      </c>
      <c r="L10" s="31">
        <v>2.0139999999999998</v>
      </c>
      <c r="M10" s="31" t="s">
        <v>68</v>
      </c>
      <c r="N10" s="31" t="s">
        <v>68</v>
      </c>
    </row>
    <row r="11" spans="1:16" s="1" customFormat="1" x14ac:dyDescent="0.25">
      <c r="A11" s="3" t="s">
        <v>109</v>
      </c>
      <c r="B11" s="3" t="s">
        <v>30</v>
      </c>
      <c r="H11" s="9"/>
      <c r="I11" s="3" t="s">
        <v>109</v>
      </c>
      <c r="J11" s="3" t="s">
        <v>38</v>
      </c>
    </row>
    <row r="12" spans="1:16" s="1" customFormat="1" x14ac:dyDescent="0.25">
      <c r="A12" s="46">
        <v>4110</v>
      </c>
      <c r="B12" s="2" t="s">
        <v>102</v>
      </c>
      <c r="C12" s="11">
        <v>4499818448</v>
      </c>
      <c r="D12" s="11">
        <f>+C12/1000</f>
        <v>4499818.4479999999</v>
      </c>
      <c r="E12" s="7"/>
      <c r="F12" s="11">
        <v>3075530377</v>
      </c>
      <c r="G12" s="11">
        <f>+F12/1000</f>
        <v>3075530.3769999999</v>
      </c>
      <c r="H12" s="10"/>
      <c r="I12" s="50">
        <v>5105</v>
      </c>
      <c r="J12" s="2" t="s">
        <v>39</v>
      </c>
      <c r="K12" s="7">
        <v>301829017</v>
      </c>
      <c r="L12" s="7">
        <f>+K12/1000</f>
        <v>301829.01699999999</v>
      </c>
      <c r="M12" s="7">
        <v>172507169</v>
      </c>
      <c r="N12" s="7">
        <f>+M12/1000</f>
        <v>172507.16899999999</v>
      </c>
    </row>
    <row r="13" spans="1:16" s="1" customFormat="1" x14ac:dyDescent="0.25">
      <c r="B13" s="12" t="s">
        <v>31</v>
      </c>
      <c r="C13" s="14">
        <f>SUM(C12)</f>
        <v>4499818448</v>
      </c>
      <c r="D13" s="14">
        <f>SUM(D12)</f>
        <v>4499818.4479999999</v>
      </c>
      <c r="E13" s="14"/>
      <c r="F13" s="14">
        <f>SUM(F12)</f>
        <v>3075530377</v>
      </c>
      <c r="G13" s="14">
        <f>SUM(G12)</f>
        <v>3075530.3769999999</v>
      </c>
      <c r="H13" s="40"/>
      <c r="I13" s="50">
        <v>5110</v>
      </c>
      <c r="J13" s="2" t="s">
        <v>40</v>
      </c>
      <c r="K13" s="7">
        <v>152218184</v>
      </c>
      <c r="L13" s="7">
        <f t="shared" ref="L13:N24" si="0">+K13/1000</f>
        <v>152218.18400000001</v>
      </c>
      <c r="M13" s="7">
        <v>94400000</v>
      </c>
      <c r="N13" s="7">
        <f t="shared" si="0"/>
        <v>94400</v>
      </c>
    </row>
    <row r="14" spans="1:16" s="1" customFormat="1" x14ac:dyDescent="0.25">
      <c r="B14" s="2"/>
      <c r="H14" s="9"/>
      <c r="I14" s="49">
        <v>5115</v>
      </c>
      <c r="J14" s="2" t="s">
        <v>58</v>
      </c>
      <c r="K14" s="7">
        <v>16967299</v>
      </c>
      <c r="L14" s="7">
        <f t="shared" si="0"/>
        <v>16967.298999999999</v>
      </c>
      <c r="M14" s="7">
        <v>11341564</v>
      </c>
      <c r="N14" s="7">
        <f t="shared" si="0"/>
        <v>11341.564</v>
      </c>
    </row>
    <row r="15" spans="1:16" x14ac:dyDescent="0.25">
      <c r="B15" s="3" t="s">
        <v>32</v>
      </c>
      <c r="I15" s="49">
        <v>5120</v>
      </c>
      <c r="J15" s="2" t="s">
        <v>59</v>
      </c>
      <c r="K15" s="7">
        <v>141030000</v>
      </c>
      <c r="L15" s="7">
        <f t="shared" si="0"/>
        <v>141030</v>
      </c>
      <c r="M15" s="7">
        <v>84183333</v>
      </c>
      <c r="N15" s="7">
        <f t="shared" si="0"/>
        <v>84183.332999999999</v>
      </c>
    </row>
    <row r="16" spans="1:16" x14ac:dyDescent="0.25">
      <c r="A16" s="2">
        <v>4210</v>
      </c>
      <c r="B16" s="2" t="s">
        <v>33</v>
      </c>
      <c r="C16" s="7">
        <v>3126</v>
      </c>
      <c r="D16" s="7">
        <f>+C16/1000</f>
        <v>3.1259999999999999</v>
      </c>
      <c r="E16" s="7"/>
      <c r="F16" s="7">
        <v>5255720</v>
      </c>
      <c r="G16" s="7">
        <f>+F16/1000</f>
        <v>5255.72</v>
      </c>
      <c r="I16" s="49">
        <v>5130</v>
      </c>
      <c r="J16" s="2" t="s">
        <v>60</v>
      </c>
      <c r="K16" s="7">
        <v>4859252</v>
      </c>
      <c r="L16" s="7">
        <f t="shared" si="0"/>
        <v>4859.2520000000004</v>
      </c>
      <c r="M16" s="7">
        <v>1437869</v>
      </c>
      <c r="N16" s="7">
        <f t="shared" si="0"/>
        <v>1437.8689999999999</v>
      </c>
    </row>
    <row r="17" spans="1:14" x14ac:dyDescent="0.25">
      <c r="A17" s="2">
        <v>4250</v>
      </c>
      <c r="B17" s="2" t="s">
        <v>92</v>
      </c>
      <c r="C17" s="7">
        <f>6151060-450000</f>
        <v>5701060</v>
      </c>
      <c r="D17" s="7">
        <f t="shared" ref="D17:D18" si="1">+C17/1000</f>
        <v>5701.06</v>
      </c>
      <c r="E17" s="7"/>
      <c r="F17" s="7">
        <v>0</v>
      </c>
      <c r="G17" s="7">
        <f t="shared" ref="G17:G18" si="2">+F17/1000</f>
        <v>0</v>
      </c>
      <c r="I17" s="49">
        <v>5135</v>
      </c>
      <c r="J17" s="2" t="s">
        <v>41</v>
      </c>
      <c r="K17" s="7">
        <v>193009862</v>
      </c>
      <c r="L17" s="7">
        <f t="shared" si="0"/>
        <v>193009.86199999999</v>
      </c>
      <c r="M17" s="7">
        <v>124014856</v>
      </c>
      <c r="N17" s="7">
        <f t="shared" si="0"/>
        <v>124014.856</v>
      </c>
    </row>
    <row r="18" spans="1:14" x14ac:dyDescent="0.25">
      <c r="A18" s="2">
        <v>4295</v>
      </c>
      <c r="B18" s="2" t="s">
        <v>34</v>
      </c>
      <c r="C18" s="11">
        <v>3154007</v>
      </c>
      <c r="D18" s="11">
        <f t="shared" si="1"/>
        <v>3154.0070000000001</v>
      </c>
      <c r="E18" s="11"/>
      <c r="F18" s="11">
        <v>3436902</v>
      </c>
      <c r="G18" s="11">
        <f t="shared" si="2"/>
        <v>3436.902</v>
      </c>
      <c r="H18" s="10"/>
      <c r="I18" s="50">
        <v>5140</v>
      </c>
      <c r="J18" s="2" t="s">
        <v>42</v>
      </c>
      <c r="K18" s="7">
        <v>10532885</v>
      </c>
      <c r="L18" s="7">
        <f t="shared" si="0"/>
        <v>10532.885</v>
      </c>
      <c r="M18" s="7">
        <v>2876690</v>
      </c>
      <c r="N18" s="7">
        <f t="shared" si="0"/>
        <v>2876.69</v>
      </c>
    </row>
    <row r="19" spans="1:14" s="3" customFormat="1" x14ac:dyDescent="0.25">
      <c r="B19" s="12" t="s">
        <v>35</v>
      </c>
      <c r="C19" s="14">
        <f>SUM(C16:C18)</f>
        <v>8858193</v>
      </c>
      <c r="D19" s="14">
        <f>SUM(D16:D18)</f>
        <v>8858.1930000000011</v>
      </c>
      <c r="E19" s="14"/>
      <c r="F19" s="14">
        <f>SUM(F16:F18)</f>
        <v>8692622</v>
      </c>
      <c r="G19" s="14">
        <f>SUM(G16:G18)</f>
        <v>8692.6219999999994</v>
      </c>
      <c r="H19" s="40"/>
      <c r="I19" s="50">
        <v>5145</v>
      </c>
      <c r="J19" s="2" t="s">
        <v>43</v>
      </c>
      <c r="K19" s="7">
        <v>19636765</v>
      </c>
      <c r="L19" s="7">
        <f t="shared" si="0"/>
        <v>19636.764999999999</v>
      </c>
      <c r="M19" s="7">
        <v>29714582</v>
      </c>
      <c r="N19" s="7">
        <f t="shared" si="0"/>
        <v>29714.581999999999</v>
      </c>
    </row>
    <row r="20" spans="1:14" x14ac:dyDescent="0.25">
      <c r="B20" s="3"/>
      <c r="C20" s="5"/>
      <c r="D20" s="5"/>
      <c r="E20" s="5"/>
      <c r="F20" s="5"/>
      <c r="G20" s="5"/>
      <c r="H20" s="41"/>
      <c r="I20" s="50">
        <v>5150</v>
      </c>
      <c r="J20" s="2" t="s">
        <v>44</v>
      </c>
      <c r="K20" s="7">
        <v>216115376</v>
      </c>
      <c r="L20" s="7">
        <f t="shared" si="0"/>
        <v>216115.37599999999</v>
      </c>
      <c r="M20" s="7">
        <v>92122605</v>
      </c>
      <c r="N20" s="7">
        <f t="shared" si="0"/>
        <v>92122.604999999996</v>
      </c>
    </row>
    <row r="21" spans="1:14" x14ac:dyDescent="0.25">
      <c r="A21" s="2">
        <v>4175</v>
      </c>
      <c r="B21" s="2" t="s">
        <v>63</v>
      </c>
      <c r="C21" s="1">
        <v>-9911680</v>
      </c>
      <c r="D21" s="1">
        <f>+C21/1000</f>
        <v>-9911.68</v>
      </c>
      <c r="F21" s="1">
        <v>-1314296</v>
      </c>
      <c r="G21" s="1">
        <f>+F21/1000</f>
        <v>-1314.296</v>
      </c>
      <c r="I21" s="49">
        <v>5155</v>
      </c>
      <c r="J21" s="2" t="s">
        <v>96</v>
      </c>
      <c r="K21" s="7">
        <v>13197444</v>
      </c>
      <c r="L21" s="7">
        <f t="shared" si="0"/>
        <v>13197.444</v>
      </c>
      <c r="M21" s="7">
        <v>0</v>
      </c>
      <c r="N21" s="7">
        <f t="shared" si="0"/>
        <v>0</v>
      </c>
    </row>
    <row r="22" spans="1:14" x14ac:dyDescent="0.25">
      <c r="I22" s="49">
        <v>5160</v>
      </c>
      <c r="J22" s="2" t="s">
        <v>45</v>
      </c>
      <c r="K22" s="7">
        <v>47140892</v>
      </c>
      <c r="L22" s="7">
        <f t="shared" si="0"/>
        <v>47140.892</v>
      </c>
      <c r="M22" s="7">
        <v>42029629</v>
      </c>
      <c r="N22" s="7">
        <f t="shared" si="0"/>
        <v>42029.629000000001</v>
      </c>
    </row>
    <row r="23" spans="1:14" s="3" customFormat="1" x14ac:dyDescent="0.25">
      <c r="B23" s="12" t="s">
        <v>36</v>
      </c>
      <c r="C23" s="13">
        <f>+C13+C19+C21</f>
        <v>4498764961</v>
      </c>
      <c r="D23" s="13">
        <f>+D13+D19+D21</f>
        <v>4498764.9610000001</v>
      </c>
      <c r="E23" s="13"/>
      <c r="F23" s="13">
        <f>+F13+F19+F21</f>
        <v>3082908703</v>
      </c>
      <c r="G23" s="13">
        <f>+G13+G19+G21</f>
        <v>3082908.7029999997</v>
      </c>
      <c r="H23" s="42"/>
      <c r="I23" s="49">
        <v>5165</v>
      </c>
      <c r="J23" s="2" t="s">
        <v>69</v>
      </c>
      <c r="K23" s="7">
        <v>425000</v>
      </c>
      <c r="L23" s="7">
        <f t="shared" si="0"/>
        <v>425</v>
      </c>
      <c r="M23" s="7">
        <v>0</v>
      </c>
      <c r="N23" s="7">
        <f t="shared" si="0"/>
        <v>0</v>
      </c>
    </row>
    <row r="24" spans="1:14" x14ac:dyDescent="0.25">
      <c r="C24" s="7"/>
      <c r="D24" s="7"/>
      <c r="E24" s="7"/>
      <c r="F24" s="7"/>
      <c r="G24" s="7"/>
      <c r="H24" s="10"/>
      <c r="I24" s="50">
        <v>5195</v>
      </c>
      <c r="J24" s="2" t="s">
        <v>34</v>
      </c>
      <c r="K24" s="11">
        <v>50800496</v>
      </c>
      <c r="L24" s="11">
        <f t="shared" si="0"/>
        <v>50800.495999999999</v>
      </c>
      <c r="M24" s="11">
        <v>50125088</v>
      </c>
      <c r="N24" s="11">
        <f t="shared" si="0"/>
        <v>50125.088000000003</v>
      </c>
    </row>
    <row r="25" spans="1:14" x14ac:dyDescent="0.25">
      <c r="B25" s="3" t="s">
        <v>93</v>
      </c>
      <c r="C25" s="7"/>
      <c r="D25" s="7"/>
      <c r="E25" s="7"/>
      <c r="F25" s="7"/>
      <c r="G25" s="7"/>
      <c r="H25" s="10"/>
      <c r="I25" s="50"/>
      <c r="J25" s="12" t="s">
        <v>46</v>
      </c>
      <c r="K25" s="14">
        <f>SUM(K12:K24)</f>
        <v>1167762472</v>
      </c>
      <c r="L25" s="14">
        <f>SUM(L12:L24)</f>
        <v>1167762.4719999998</v>
      </c>
      <c r="M25" s="14">
        <f>SUM(M12:M24)</f>
        <v>704753385</v>
      </c>
      <c r="N25" s="14">
        <f>SUM(N12:N24)</f>
        <v>704753.38499999989</v>
      </c>
    </row>
    <row r="26" spans="1:14" x14ac:dyDescent="0.25">
      <c r="A26" s="2">
        <v>6110</v>
      </c>
      <c r="B26" s="2" t="s">
        <v>94</v>
      </c>
      <c r="C26" s="11">
        <f>2013822176-6162000</f>
        <v>2007660176</v>
      </c>
      <c r="D26" s="11">
        <f>+C26/1000</f>
        <v>2007660.176</v>
      </c>
      <c r="E26" s="11"/>
      <c r="F26" s="11">
        <v>1489301389</v>
      </c>
      <c r="G26" s="11">
        <f>+F26/1000</f>
        <v>1489301.389</v>
      </c>
      <c r="H26" s="10"/>
      <c r="I26" s="50"/>
      <c r="K26" s="7"/>
      <c r="L26" s="7"/>
      <c r="M26" s="7"/>
      <c r="N26" s="7"/>
    </row>
    <row r="27" spans="1:14" x14ac:dyDescent="0.25">
      <c r="B27" s="12" t="s">
        <v>95</v>
      </c>
      <c r="C27" s="14">
        <f>+C26</f>
        <v>2007660176</v>
      </c>
      <c r="D27" s="14">
        <f>+D26</f>
        <v>2007660.176</v>
      </c>
      <c r="E27" s="14"/>
      <c r="F27" s="14">
        <f>+F26</f>
        <v>1489301389</v>
      </c>
      <c r="G27" s="14">
        <f>+G26</f>
        <v>1489301.389</v>
      </c>
      <c r="H27" s="40"/>
      <c r="I27" s="50"/>
      <c r="J27" s="3" t="s">
        <v>104</v>
      </c>
      <c r="K27" s="7"/>
      <c r="L27" s="7"/>
      <c r="M27" s="7"/>
      <c r="N27" s="7"/>
    </row>
    <row r="28" spans="1:14" x14ac:dyDescent="0.25">
      <c r="B28" s="3"/>
      <c r="C28" s="5"/>
      <c r="D28" s="5"/>
      <c r="E28" s="5"/>
      <c r="F28" s="5"/>
      <c r="G28" s="5"/>
      <c r="H28" s="41"/>
      <c r="I28" s="50">
        <v>5404</v>
      </c>
      <c r="J28" s="2" t="s">
        <v>97</v>
      </c>
      <c r="K28" s="7">
        <v>331363000</v>
      </c>
      <c r="L28" s="7">
        <f t="shared" ref="L28" si="3">+K28/1000</f>
        <v>331363</v>
      </c>
      <c r="M28" s="7">
        <v>223654000</v>
      </c>
      <c r="N28" s="7">
        <f t="shared" ref="N28" si="4">+M28/1000</f>
        <v>223654</v>
      </c>
    </row>
    <row r="29" spans="1:14" x14ac:dyDescent="0.25">
      <c r="B29" s="12" t="s">
        <v>37</v>
      </c>
      <c r="C29" s="13">
        <f>+C23-C27</f>
        <v>2491104785</v>
      </c>
      <c r="D29" s="13">
        <f>+D23-D27</f>
        <v>2491104.7850000001</v>
      </c>
      <c r="E29" s="13"/>
      <c r="F29" s="13">
        <f>+F23-F27</f>
        <v>1593607314</v>
      </c>
      <c r="G29" s="13">
        <f>+G23-G27</f>
        <v>1593607.3139999998</v>
      </c>
      <c r="H29" s="42"/>
      <c r="I29" s="49">
        <v>5115</v>
      </c>
      <c r="J29" s="2" t="s">
        <v>71</v>
      </c>
      <c r="K29" s="11">
        <v>0</v>
      </c>
      <c r="L29" s="11">
        <f t="shared" ref="L29" si="5">+K29/1000</f>
        <v>0</v>
      </c>
      <c r="M29" s="11">
        <v>77565000</v>
      </c>
      <c r="N29" s="11">
        <f t="shared" ref="N29" si="6">+M29/1000</f>
        <v>77565</v>
      </c>
    </row>
    <row r="30" spans="1:14" s="3" customFormat="1" x14ac:dyDescent="0.25">
      <c r="B30" s="2"/>
      <c r="C30" s="1"/>
      <c r="D30" s="1"/>
      <c r="E30" s="1"/>
      <c r="F30" s="1"/>
      <c r="G30" s="1"/>
      <c r="H30" s="9"/>
      <c r="I30" s="49"/>
      <c r="J30" s="12" t="s">
        <v>105</v>
      </c>
      <c r="K30" s="14">
        <f>SUM(K28:K29)</f>
        <v>331363000</v>
      </c>
      <c r="L30" s="14">
        <f>SUM(L28:L29)</f>
        <v>331363</v>
      </c>
      <c r="M30" s="14">
        <f>SUM(M28:M29)</f>
        <v>301219000</v>
      </c>
      <c r="N30" s="14">
        <f>SUM(N28:N29)</f>
        <v>301219</v>
      </c>
    </row>
    <row r="31" spans="1:14" s="3" customFormat="1" x14ac:dyDescent="0.25">
      <c r="H31" s="43"/>
      <c r="I31" s="51"/>
      <c r="K31" s="7"/>
      <c r="L31" s="7"/>
      <c r="M31" s="7"/>
      <c r="N31" s="7"/>
    </row>
    <row r="32" spans="1:14" s="3" customFormat="1" x14ac:dyDescent="0.25">
      <c r="H32" s="43"/>
      <c r="I32" s="51"/>
      <c r="J32" s="3" t="s">
        <v>47</v>
      </c>
      <c r="K32" s="7"/>
      <c r="L32" s="7"/>
      <c r="M32" s="7"/>
      <c r="N32" s="7"/>
    </row>
    <row r="33" spans="8:14" s="3" customFormat="1" x14ac:dyDescent="0.25">
      <c r="H33" s="43"/>
      <c r="I33" s="51">
        <v>5305</v>
      </c>
      <c r="J33" s="2" t="s">
        <v>33</v>
      </c>
      <c r="K33" s="7">
        <v>27884480</v>
      </c>
      <c r="L33" s="7">
        <f t="shared" ref="L33" si="7">+K33/1000</f>
        <v>27884.48</v>
      </c>
      <c r="M33" s="7">
        <v>11047196</v>
      </c>
      <c r="N33" s="7">
        <f t="shared" ref="N33" si="8">+M33/1000</f>
        <v>11047.196</v>
      </c>
    </row>
    <row r="34" spans="8:14" s="3" customFormat="1" x14ac:dyDescent="0.25">
      <c r="H34" s="43"/>
      <c r="I34" s="51">
        <v>5315</v>
      </c>
      <c r="J34" s="2" t="s">
        <v>98</v>
      </c>
      <c r="K34" s="7">
        <f>3836000+3733619</f>
        <v>7569619</v>
      </c>
      <c r="L34" s="7">
        <f t="shared" ref="L34" si="9">+K34/1000</f>
        <v>7569.6189999999997</v>
      </c>
      <c r="M34" s="7">
        <v>0</v>
      </c>
      <c r="N34" s="7">
        <f t="shared" ref="N34" si="10">+M34/1000</f>
        <v>0</v>
      </c>
    </row>
    <row r="35" spans="8:14" s="3" customFormat="1" x14ac:dyDescent="0.25">
      <c r="H35" s="43"/>
      <c r="I35" s="51">
        <v>5350</v>
      </c>
      <c r="J35" s="2" t="s">
        <v>48</v>
      </c>
      <c r="K35" s="11">
        <f>14788267-355000</f>
        <v>14433267</v>
      </c>
      <c r="L35" s="11">
        <f t="shared" ref="L35" si="11">+K35/1000</f>
        <v>14433.267</v>
      </c>
      <c r="M35" s="11">
        <v>22684089</v>
      </c>
      <c r="N35" s="11">
        <f t="shared" ref="N35" si="12">+M35/1000</f>
        <v>22684.089</v>
      </c>
    </row>
    <row r="36" spans="8:14" s="2" customFormat="1" x14ac:dyDescent="0.25">
      <c r="H36" s="9"/>
      <c r="I36" s="49"/>
      <c r="J36" s="12" t="s">
        <v>35</v>
      </c>
      <c r="K36" s="14">
        <f>SUM(K33:K35)</f>
        <v>49887366</v>
      </c>
      <c r="L36" s="14">
        <f>SUM(L33:L35)</f>
        <v>49887.366000000002</v>
      </c>
      <c r="M36" s="14">
        <f>SUM(M33:M35)</f>
        <v>33731285</v>
      </c>
      <c r="N36" s="14">
        <f>SUM(N33:N35)</f>
        <v>33731.285000000003</v>
      </c>
    </row>
    <row r="37" spans="8:14" s="2" customFormat="1" x14ac:dyDescent="0.25">
      <c r="H37" s="9"/>
      <c r="I37" s="49"/>
      <c r="K37" s="1" t="s">
        <v>1</v>
      </c>
      <c r="L37" s="1" t="s">
        <v>1</v>
      </c>
      <c r="M37" s="1" t="s">
        <v>1</v>
      </c>
      <c r="N37" s="1" t="s">
        <v>1</v>
      </c>
    </row>
    <row r="38" spans="8:14" s="2" customFormat="1" ht="14.25" thickBot="1" x14ac:dyDescent="0.3">
      <c r="H38" s="9"/>
      <c r="I38" s="49"/>
      <c r="J38" s="12" t="s">
        <v>49</v>
      </c>
      <c r="K38" s="16">
        <f>+C29-K25-K36-K30</f>
        <v>942091947</v>
      </c>
      <c r="L38" s="16">
        <f>+D29-L25-L36-L30</f>
        <v>942091.94700000039</v>
      </c>
      <c r="M38" s="16">
        <f>+F29-M25-M36-M30</f>
        <v>553903644</v>
      </c>
      <c r="N38" s="16">
        <f>+G29-N25-N36-N30</f>
        <v>553903.64399999985</v>
      </c>
    </row>
    <row r="39" spans="8:14" s="2" customFormat="1" ht="14.25" thickTop="1" x14ac:dyDescent="0.25">
      <c r="H39" s="9"/>
      <c r="I39" s="49"/>
    </row>
    <row r="45" spans="8:14" s="3" customFormat="1" x14ac:dyDescent="0.25">
      <c r="H45" s="43"/>
      <c r="I45" s="51"/>
      <c r="J45" s="2"/>
      <c r="K45" s="2"/>
      <c r="L45" s="2"/>
      <c r="M45" s="2"/>
      <c r="N45" s="2"/>
    </row>
    <row r="47" spans="8:14" s="17" customFormat="1" x14ac:dyDescent="0.25">
      <c r="H47" s="44"/>
      <c r="I47" s="51"/>
      <c r="J47" s="3"/>
      <c r="K47" s="3"/>
      <c r="L47" s="3"/>
      <c r="M47" s="3"/>
      <c r="N47" s="3"/>
    </row>
    <row r="48" spans="8:14" s="17" customFormat="1" x14ac:dyDescent="0.25">
      <c r="H48" s="44"/>
      <c r="I48" s="51"/>
      <c r="J48" s="2"/>
      <c r="K48" s="2"/>
      <c r="L48" s="2"/>
      <c r="M48" s="2"/>
      <c r="N48" s="2"/>
    </row>
    <row r="49" spans="10:14" s="2" customFormat="1" x14ac:dyDescent="0.25">
      <c r="J49" s="17"/>
      <c r="K49" s="17"/>
      <c r="L49" s="17"/>
      <c r="M49" s="17"/>
      <c r="N49" s="17"/>
    </row>
    <row r="50" spans="10:14" s="2" customFormat="1" x14ac:dyDescent="0.25">
      <c r="J50" s="17"/>
      <c r="K50" s="17"/>
      <c r="L50" s="17"/>
      <c r="M50" s="17"/>
      <c r="N50" s="17"/>
    </row>
  </sheetData>
  <mergeCells count="2">
    <mergeCell ref="B8:D8"/>
    <mergeCell ref="J7:P7"/>
  </mergeCells>
  <pageMargins left="1.1417322834645669" right="0.27559055118110237" top="0.47244094488188981" bottom="0.55118110236220474" header="0" footer="0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BCE 2013-2014</vt:lpstr>
      <vt:lpstr>PYG 2013-2014</vt:lpstr>
      <vt:lpstr>'BCE 2013-2014'!Área_de_impresión</vt:lpstr>
      <vt:lpstr>'PYG 2013-2014'!Área_de_impresión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Consultorio07</cp:lastModifiedBy>
  <cp:lastPrinted>2016-02-22T16:11:57Z</cp:lastPrinted>
  <dcterms:created xsi:type="dcterms:W3CDTF">2013-02-19T15:30:16Z</dcterms:created>
  <dcterms:modified xsi:type="dcterms:W3CDTF">2016-02-23T19:19:30Z</dcterms:modified>
  <cp:contentStatus/>
</cp:coreProperties>
</file>